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601" activeTab="5"/>
  </bookViews>
  <sheets>
    <sheet name="1.01.07" sheetId="1" r:id="rId1"/>
    <sheet name="01.04.07" sheetId="2" r:id="rId2"/>
    <sheet name="01.07.07" sheetId="3" r:id="rId3"/>
    <sheet name="01.01.08" sheetId="4" r:id="rId4"/>
    <sheet name="01.04.08" sheetId="5" r:id="rId5"/>
    <sheet name="01.10.2011" sheetId="6" r:id="rId6"/>
  </sheets>
  <definedNames/>
  <calcPr fullCalcOnLoad="1"/>
</workbook>
</file>

<file path=xl/sharedStrings.xml><?xml version="1.0" encoding="utf-8"?>
<sst xmlns="http://schemas.openxmlformats.org/spreadsheetml/2006/main" count="1744" uniqueCount="117">
  <si>
    <t>Код дохода</t>
  </si>
  <si>
    <t>Наименование дохода</t>
  </si>
  <si>
    <t>000</t>
  </si>
  <si>
    <t>1</t>
  </si>
  <si>
    <t>00</t>
  </si>
  <si>
    <t>0000</t>
  </si>
  <si>
    <t>ДОХОДЫ</t>
  </si>
  <si>
    <t>01</t>
  </si>
  <si>
    <t>НАЛОГИ НА ПРИБЫЛЬ, ДОХОДЫ</t>
  </si>
  <si>
    <t>Налог на доходы физических лиц</t>
  </si>
  <si>
    <t>05</t>
  </si>
  <si>
    <t>110</t>
  </si>
  <si>
    <t>06</t>
  </si>
  <si>
    <t>НАЛОГИ НА ИМУЩЕСТВО</t>
  </si>
  <si>
    <t>02</t>
  </si>
  <si>
    <t>Земельный налог</t>
  </si>
  <si>
    <t>11</t>
  </si>
  <si>
    <t>ДОХОДЫ ОТ ИСПОЛЬЗОВАНИЯ ИМУЩЕСТВА, НАХОДЯЩЕГОСЯ В ГОСУДАРСТВЕННОЙ И МУНИЦИПАЛЬНОЙ СОБСТВЕННОСТИ</t>
  </si>
  <si>
    <t>120</t>
  </si>
  <si>
    <t>Доходы от сдачи в аренду имущества, находящегося в государственной и муниципальной собственности</t>
  </si>
  <si>
    <t>010</t>
  </si>
  <si>
    <t>БЕЗВОЗМЕЗДНЫЕ ПОСТУПЛЕНИЯ</t>
  </si>
  <si>
    <t>2</t>
  </si>
  <si>
    <t>ВСЕГО ДОХОДОВ</t>
  </si>
  <si>
    <t>151</t>
  </si>
  <si>
    <t>030</t>
  </si>
  <si>
    <t>070</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</si>
  <si>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</si>
  <si>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013</t>
  </si>
  <si>
    <t>Земельный налог, взимаемый по ставке, установленной подпунктом 1 пункта 1 статьи 394 Налогового Кодекса Российской Федерации</t>
  </si>
  <si>
    <t>020</t>
  </si>
  <si>
    <t>Налог на доходы физических лиц с доходов, облагаемых по ставке , установленной пунктом 1 статьи 224 Налогового Кодекса Российской Федерации</t>
  </si>
  <si>
    <t>021</t>
  </si>
  <si>
    <t>022</t>
  </si>
  <si>
    <t>040</t>
  </si>
  <si>
    <t>Налог на доходы физических лиц с доходов , полученных в виде выигрышей и призов в проводимых конкурсах,играх и других мероприятиях в целях рекламы товаров,работ и услуг, страховых выплат по договорам добровольного страхования жизни, заключенным на срок менее 5 лет, в части превышения сумм страховых вхносов,увеличенных на сумму, расчитанную исходя из действующей ставки рефинансирования, процентных доходов по вкладам в банках (за исключением срочных пенсионых вкладов, внесенных на срок не менее 6 месяцев ),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 на новое строительство или приобретение жилья)</t>
  </si>
  <si>
    <t>Налог на доходы физических лиц с доходов,полученных в виде дивидендов от долевого участия в деятельности организаций</t>
  </si>
  <si>
    <t>Безвозмездные поступления от других бюджетов бюджетной системы Российской Федерации , кроме бюджетов государственных внебюджетных фондов</t>
  </si>
  <si>
    <t>012</t>
  </si>
  <si>
    <t>Налоги на имущество физических лиц</t>
  </si>
  <si>
    <t>10</t>
  </si>
  <si>
    <t>Налоги на имущество физических лиц, зачисляемый в бюджеты поселений</t>
  </si>
  <si>
    <t>Земельный налог, взимаемый по ставке, установленной подпунктом 2 пункта 1 статьи 394 Налогового Кодекса Российской Федерации</t>
  </si>
  <si>
    <t>023</t>
  </si>
  <si>
    <t>Земельный налог, взимаемый по ставке, установленной подпунктом 2 пункта 1 статьи 394 Налогового Кодекса Российской Федерации, зачисляемый в бюджеты поселений</t>
  </si>
  <si>
    <t>Земельный налог, взимаемый по ставке, установленной подпунктом 1 пункта 1 статьи 394 Налогового Кодекса Российской Федерации, зачисляемый в бюджеты поселений</t>
  </si>
  <si>
    <t>Арендная плата и поступления от продажи права на запключение договоров аренды за земли , предназначенные для целей жилищного строительства  до разграничения государственной собственности на землю , зачисляемые  в бюджеты поселений</t>
  </si>
  <si>
    <t>Дотации бюджетам на поддержку мер по обеспечению сбалансированности  бюджетов</t>
  </si>
  <si>
    <t>Налог на доходы физических лиц с доходов, облагаемых по ставке , установленной пунктом 1 статьи 224 Налогового Кодекса Российской Федерации, за исключением доходов, полученных физическими лицами, зарегистртрованными в качестве индивидуальных предпринимателей, частных нотариусов и других лиц,занимающихся практикой</t>
  </si>
  <si>
    <t>Налог на доходы физических лиц с доходов, облагаемых по ставке , установленной пунктом 1 статьи 224 Налогового Кодекса Российской Федерации и полученных  полученных физическими лицами, зарегистртрованными в качестве индивидуальных предпринимателей, частных нотариусов и других лиц,занимающихся практикой</t>
  </si>
  <si>
    <t>фактическое исполнение, тыс. руб.</t>
  </si>
  <si>
    <t>муниципального образования "Городское поселение Звенигово"</t>
  </si>
  <si>
    <t>09</t>
  </si>
  <si>
    <t>04</t>
  </si>
  <si>
    <t>050</t>
  </si>
  <si>
    <t>03</t>
  </si>
  <si>
    <t xml:space="preserve">Земельный налог (2006 по обязательствам, возникшим до 1.01.2006 г.) </t>
  </si>
  <si>
    <t>Налог на доходы физических лиц с доходов, полученных в виде %-овпо облигациям с иппотечным покрытием, эммитированным до 1 января 2007 года, а также с доходов уредителей доверительного управления иппотечным покрытием, полученных на основании приобретения иппотечных сертификкатов участия, выданных управляющим ипптечным покрытием до 1 января 2007 года.</t>
  </si>
  <si>
    <t xml:space="preserve">Руководитель </t>
  </si>
  <si>
    <t>ФО МО "Звениговский муниципальный район"</t>
  </si>
  <si>
    <t>СПРАВКА ОБ ИСПОЛНЕНИИ БЮДЖЕТА</t>
  </si>
  <si>
    <t>уточненное годовое назначение,тыс.руб.</t>
  </si>
  <si>
    <t>011</t>
  </si>
  <si>
    <t>Арендная плата и поступления от продажи права на запключение договоров аренды за земли до разграничения государственной собственности на землю (за исключением земель, предназначенных для целей жилищного строительства)</t>
  </si>
  <si>
    <t>% исп-ния к год. назн.</t>
  </si>
  <si>
    <t>на 1.01.2007 года</t>
  </si>
  <si>
    <t>на 01.04.2006 года</t>
  </si>
  <si>
    <t>% исп-ния к кварт. назн.</t>
  </si>
  <si>
    <t>План 1 квартал 2007г</t>
  </si>
  <si>
    <t>% исп-ния к годов. назн.</t>
  </si>
  <si>
    <t>Налоги на совокупный доход</t>
  </si>
  <si>
    <t>Единый сельскохозяйственный налог</t>
  </si>
  <si>
    <t>001</t>
  </si>
  <si>
    <t>003</t>
  </si>
  <si>
    <t>999</t>
  </si>
  <si>
    <t>на 01.07.2007 года</t>
  </si>
  <si>
    <t>План 1 полугодие  2007г</t>
  </si>
  <si>
    <t>035</t>
  </si>
  <si>
    <t>Арендная плата и поступления от заключения договоров аренды на муниципальное имущество</t>
  </si>
  <si>
    <t>на 01.01.2008 года</t>
  </si>
  <si>
    <t>План  2007г</t>
  </si>
  <si>
    <t>17</t>
  </si>
  <si>
    <t>180</t>
  </si>
  <si>
    <t>ПРОЧИЕ ПОСТУПЛЕНИЯ</t>
  </si>
  <si>
    <t>на 01.04.2008 года</t>
  </si>
  <si>
    <t>План   1 квартала</t>
  </si>
  <si>
    <t>14</t>
  </si>
  <si>
    <t>Доходы от продажи земли</t>
  </si>
  <si>
    <t>Прочие поступления</t>
  </si>
  <si>
    <t>420</t>
  </si>
  <si>
    <t>992</t>
  </si>
  <si>
    <t>% исполнения к плану года</t>
  </si>
  <si>
    <t>% исполнения к плану отчетного периода</t>
  </si>
  <si>
    <t>19</t>
  </si>
  <si>
    <t>088</t>
  </si>
  <si>
    <t>0001</t>
  </si>
  <si>
    <t>Субсидии бюджетам поселений на обеспечение мероприятий по капитальному ремонту многоквартирных домов за счет средств, поступивших от госкорпорации Фонд содействия реформированию ЖКХ</t>
  </si>
  <si>
    <t>0002</t>
  </si>
  <si>
    <t>Субсидии бюджетам поселений на обеспечение мероприятий по переселению граждан из аварийного жилищного фонда за счет средств, поступивших от госкорпорации Фонд содействия реформированию ЖКХ</t>
  </si>
  <si>
    <t>089</t>
  </si>
  <si>
    <t>Субсидии бюджетам поселений на обеспечение мероприятий по капитальному ремонту многоквартирных домов за счет средств бюджетов</t>
  </si>
  <si>
    <t>Субсидии бюджетам поселений на обеспечение мероприятий по переселению граждан из аварийного жилищного фонда за счет средств бюджетов</t>
  </si>
  <si>
    <t>0021</t>
  </si>
  <si>
    <t>Субсидии бюджетам поселений на выплату заработной платы работникам бюджетной сферы (культура)</t>
  </si>
  <si>
    <t>0040</t>
  </si>
  <si>
    <t>Субсидии бюджетам на проведение мероприятий по установке приборов учета в жилищном фонде</t>
  </si>
  <si>
    <t>0010</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</si>
  <si>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 из республиканского бюджета Республики марий Эл</t>
  </si>
  <si>
    <t>Возврат остатков субсидий, субвенций и иных межбюджетных трансфертов, имеющих целевое назначение, прошлых лет из бюджетов поселений</t>
  </si>
  <si>
    <t>16</t>
  </si>
  <si>
    <t>33</t>
  </si>
  <si>
    <t>140</t>
  </si>
  <si>
    <t>Денежные взыскания (штрафы) за нарушение законодательства РФ о размещении заказов на поставки товаров, выполнение работ, оказание услуг для нужд поселений</t>
  </si>
  <si>
    <t>план на отчетный период тыс. руб.</t>
  </si>
  <si>
    <t>на 01.01.2012 года</t>
  </si>
  <si>
    <t>Приложение 2 к решению собрания депутатов МО</t>
  </si>
  <si>
    <t>"Городское поселение Звенигово" от 28.04.2012 № 148</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</si>
</sst>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0.00000"/>
    <numFmt numFmtId="176" formatCode="0.000000"/>
    <numFmt numFmtId="177" formatCode="0.0000000"/>
    <numFmt numFmtId="178" formatCode="0.00000000"/>
  </numFmts>
  <fonts count="31">
    <font>
      <sz val="10"/>
      <name val="Arial"/>
      <family val="0"/>
    </font>
    <font>
      <sz val="10"/>
      <name val="Arial Cyr"/>
      <family val="2"/>
    </font>
    <font>
      <b/>
      <sz val="10"/>
      <name val="Arial Cyr"/>
      <family val="2"/>
    </font>
    <font>
      <sz val="9"/>
      <name val="Arial Cyr"/>
      <family val="2"/>
    </font>
    <font>
      <sz val="11"/>
      <name val="Arial Cyr"/>
      <family val="2"/>
    </font>
    <font>
      <sz val="8.5"/>
      <name val="Arial Cyr"/>
      <family val="2"/>
    </font>
    <font>
      <b/>
      <sz val="11"/>
      <name val="Arial Cyr"/>
      <family val="2"/>
    </font>
    <font>
      <b/>
      <sz val="12"/>
      <name val="Arial Cyr"/>
      <family val="2"/>
    </font>
    <font>
      <i/>
      <sz val="11"/>
      <name val="Arial Cyr"/>
      <family val="2"/>
    </font>
    <font>
      <sz val="12"/>
      <name val="Arial Cyr"/>
      <family val="2"/>
    </font>
    <font>
      <sz val="8"/>
      <name val="Arial"/>
      <family val="0"/>
    </font>
    <font>
      <b/>
      <i/>
      <sz val="11"/>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36"/>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color indexed="63"/>
      </right>
      <top style="medium"/>
      <bottom>
        <color indexed="63"/>
      </bottom>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6" fillId="0" borderId="6" applyNumberFormat="0" applyFill="0" applyAlignment="0" applyProtection="0"/>
    <xf numFmtId="0" fontId="23" fillId="21" borderId="7" applyNumberFormat="0" applyAlignment="0" applyProtection="0"/>
    <xf numFmtId="0" fontId="12" fillId="0" borderId="0" applyNumberFormat="0" applyFill="0" applyBorder="0" applyAlignment="0" applyProtection="0"/>
    <xf numFmtId="0" fontId="18" fillId="22" borderId="0" applyNumberFormat="0" applyBorder="0" applyAlignment="0" applyProtection="0"/>
    <xf numFmtId="0" fontId="30" fillId="0" borderId="0" applyNumberFormat="0" applyFill="0" applyBorder="0" applyAlignment="0" applyProtection="0"/>
    <xf numFmtId="0" fontId="17"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4" borderId="0" applyNumberFormat="0" applyBorder="0" applyAlignment="0" applyProtection="0"/>
  </cellStyleXfs>
  <cellXfs count="76">
    <xf numFmtId="0" fontId="0" fillId="0" borderId="0" xfId="0" applyAlignment="1">
      <alignment/>
    </xf>
    <xf numFmtId="0" fontId="2" fillId="0" borderId="0" xfId="0" applyFont="1" applyAlignment="1">
      <alignment horizontal="center"/>
    </xf>
    <xf numFmtId="49" fontId="1" fillId="0" borderId="10" xfId="0" applyNumberFormat="1" applyFont="1" applyBorder="1" applyAlignment="1">
      <alignment horizontal="center"/>
    </xf>
    <xf numFmtId="49" fontId="1" fillId="0" borderId="10" xfId="0" applyNumberFormat="1" applyFont="1" applyBorder="1" applyAlignment="1">
      <alignment horizontal="center" vertical="center"/>
    </xf>
    <xf numFmtId="0" fontId="1" fillId="0" borderId="11" xfId="0" applyFont="1" applyBorder="1" applyAlignment="1">
      <alignment vertical="center" wrapText="1"/>
    </xf>
    <xf numFmtId="0" fontId="3" fillId="0" borderId="11" xfId="0" applyFont="1" applyBorder="1" applyAlignment="1">
      <alignment vertical="center" wrapText="1"/>
    </xf>
    <xf numFmtId="0" fontId="1" fillId="0" borderId="11" xfId="0" applyFont="1" applyBorder="1" applyAlignment="1">
      <alignment wrapText="1"/>
    </xf>
    <xf numFmtId="0" fontId="5" fillId="0" borderId="10" xfId="0" applyFont="1" applyBorder="1" applyAlignment="1">
      <alignment vertical="center" wrapText="1"/>
    </xf>
    <xf numFmtId="49" fontId="4" fillId="0" borderId="10" xfId="0" applyNumberFormat="1" applyFont="1" applyBorder="1" applyAlignment="1">
      <alignment horizontal="center" vertical="center"/>
    </xf>
    <xf numFmtId="0" fontId="1" fillId="0" borderId="0" xfId="0" applyFont="1" applyAlignment="1">
      <alignment/>
    </xf>
    <xf numFmtId="0" fontId="1" fillId="0" borderId="0" xfId="0" applyFont="1" applyAlignment="1">
      <alignment horizontal="right"/>
    </xf>
    <xf numFmtId="49" fontId="7" fillId="0" borderId="10" xfId="0" applyNumberFormat="1" applyFont="1" applyBorder="1" applyAlignment="1">
      <alignment horizontal="center"/>
    </xf>
    <xf numFmtId="0" fontId="7" fillId="0" borderId="11" xfId="0" applyFont="1" applyBorder="1" applyAlignment="1">
      <alignment/>
    </xf>
    <xf numFmtId="0" fontId="6" fillId="0" borderId="11" xfId="0" applyFont="1" applyBorder="1" applyAlignment="1">
      <alignment/>
    </xf>
    <xf numFmtId="0" fontId="1" fillId="0" borderId="0" xfId="0" applyFont="1" applyAlignment="1">
      <alignment vertical="center"/>
    </xf>
    <xf numFmtId="0" fontId="6" fillId="0" borderId="11" xfId="0" applyFont="1" applyBorder="1" applyAlignment="1">
      <alignment wrapText="1"/>
    </xf>
    <xf numFmtId="0" fontId="2" fillId="0" borderId="10" xfId="0" applyFont="1" applyBorder="1" applyAlignment="1">
      <alignment/>
    </xf>
    <xf numFmtId="0" fontId="1" fillId="0" borderId="12" xfId="0" applyFont="1" applyBorder="1" applyAlignment="1">
      <alignment horizontal="center" vertical="center" wrapText="1"/>
    </xf>
    <xf numFmtId="0" fontId="1" fillId="0" borderId="12" xfId="0" applyFont="1" applyBorder="1" applyAlignment="1">
      <alignment horizontal="center" wrapText="1"/>
    </xf>
    <xf numFmtId="0" fontId="7" fillId="0" borderId="10" xfId="0" applyFont="1" applyBorder="1" applyAlignment="1">
      <alignment horizontal="right"/>
    </xf>
    <xf numFmtId="0" fontId="1" fillId="0" borderId="10" xfId="0" applyFont="1" applyBorder="1" applyAlignment="1">
      <alignment horizontal="right"/>
    </xf>
    <xf numFmtId="0" fontId="1" fillId="0" borderId="10" xfId="0" applyFont="1" applyBorder="1" applyAlignment="1">
      <alignment horizontal="right" wrapText="1"/>
    </xf>
    <xf numFmtId="0" fontId="4" fillId="0" borderId="10" xfId="0" applyFont="1" applyBorder="1" applyAlignment="1">
      <alignment horizontal="right"/>
    </xf>
    <xf numFmtId="0" fontId="6" fillId="0" borderId="10" xfId="0" applyFont="1" applyBorder="1" applyAlignment="1">
      <alignment horizontal="right"/>
    </xf>
    <xf numFmtId="174" fontId="7" fillId="0" borderId="10" xfId="0" applyNumberFormat="1" applyFont="1" applyBorder="1" applyAlignment="1">
      <alignment horizontal="right"/>
    </xf>
    <xf numFmtId="0" fontId="1" fillId="0" borderId="13" xfId="0" applyFont="1" applyBorder="1" applyAlignment="1">
      <alignment horizontal="center" vertical="center"/>
    </xf>
    <xf numFmtId="49" fontId="8" fillId="0" borderId="10" xfId="0" applyNumberFormat="1" applyFont="1" applyBorder="1" applyAlignment="1">
      <alignment horizontal="center"/>
    </xf>
    <xf numFmtId="0" fontId="8" fillId="0" borderId="10" xfId="0" applyFont="1" applyBorder="1" applyAlignment="1">
      <alignment horizontal="right"/>
    </xf>
    <xf numFmtId="0" fontId="8" fillId="0" borderId="0" xfId="0" applyFont="1" applyAlignment="1">
      <alignment/>
    </xf>
    <xf numFmtId="0" fontId="8" fillId="0" borderId="11" xfId="0" applyFont="1" applyBorder="1" applyAlignment="1">
      <alignment/>
    </xf>
    <xf numFmtId="0" fontId="5" fillId="0" borderId="11" xfId="0" applyFont="1" applyBorder="1" applyAlignment="1">
      <alignment vertical="center" wrapText="1"/>
    </xf>
    <xf numFmtId="174" fontId="1" fillId="0" borderId="10" xfId="0" applyNumberFormat="1" applyFont="1" applyBorder="1" applyAlignment="1">
      <alignment horizontal="right"/>
    </xf>
    <xf numFmtId="174" fontId="8" fillId="0" borderId="10" xfId="0" applyNumberFormat="1" applyFont="1" applyBorder="1" applyAlignment="1">
      <alignment horizontal="right"/>
    </xf>
    <xf numFmtId="174" fontId="1" fillId="0" borderId="10" xfId="0" applyNumberFormat="1" applyFont="1" applyBorder="1" applyAlignment="1">
      <alignment horizontal="right" wrapText="1"/>
    </xf>
    <xf numFmtId="174" fontId="4" fillId="0" borderId="10" xfId="0" applyNumberFormat="1" applyFont="1" applyBorder="1" applyAlignment="1">
      <alignment horizontal="right"/>
    </xf>
    <xf numFmtId="174" fontId="6" fillId="0" borderId="10" xfId="0" applyNumberFormat="1" applyFont="1" applyBorder="1" applyAlignment="1">
      <alignment horizontal="right"/>
    </xf>
    <xf numFmtId="0" fontId="9" fillId="0" borderId="0" xfId="0" applyFont="1" applyAlignment="1">
      <alignment/>
    </xf>
    <xf numFmtId="1" fontId="1" fillId="0" borderId="10" xfId="0" applyNumberFormat="1" applyFont="1" applyBorder="1" applyAlignment="1">
      <alignment/>
    </xf>
    <xf numFmtId="1" fontId="6" fillId="0" borderId="10" xfId="0" applyNumberFormat="1" applyFont="1" applyBorder="1" applyAlignment="1">
      <alignment/>
    </xf>
    <xf numFmtId="49" fontId="1" fillId="0" borderId="10" xfId="0" applyNumberFormat="1" applyFont="1" applyBorder="1" applyAlignment="1">
      <alignment horizontal="center" vertical="center" wrapText="1"/>
    </xf>
    <xf numFmtId="1" fontId="7" fillId="0" borderId="10" xfId="0" applyNumberFormat="1" applyFont="1" applyBorder="1" applyAlignment="1">
      <alignment horizontal="right"/>
    </xf>
    <xf numFmtId="1" fontId="8" fillId="0" borderId="10" xfId="0" applyNumberFormat="1" applyFont="1" applyBorder="1" applyAlignment="1">
      <alignment/>
    </xf>
    <xf numFmtId="174" fontId="1" fillId="0" borderId="10" xfId="0" applyNumberFormat="1" applyFont="1" applyFill="1" applyBorder="1" applyAlignment="1">
      <alignment horizontal="right"/>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0" xfId="0" applyFont="1" applyAlignment="1">
      <alignment/>
    </xf>
    <xf numFmtId="0" fontId="8" fillId="0" borderId="10" xfId="0" applyFont="1" applyBorder="1" applyAlignment="1">
      <alignment/>
    </xf>
    <xf numFmtId="0" fontId="3" fillId="0" borderId="10" xfId="0" applyFont="1" applyBorder="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wrapText="1"/>
    </xf>
    <xf numFmtId="0" fontId="7" fillId="0" borderId="10" xfId="0" applyFont="1" applyBorder="1" applyAlignment="1">
      <alignment/>
    </xf>
    <xf numFmtId="0" fontId="6" fillId="0" borderId="10" xfId="0" applyFont="1" applyBorder="1" applyAlignment="1">
      <alignment/>
    </xf>
    <xf numFmtId="0" fontId="1" fillId="0" borderId="10" xfId="0" applyFont="1" applyBorder="1" applyAlignment="1">
      <alignment vertical="center" wrapText="1"/>
    </xf>
    <xf numFmtId="0" fontId="3" fillId="0" borderId="10" xfId="0" applyFont="1" applyBorder="1" applyAlignment="1">
      <alignment vertical="center" wrapText="1"/>
    </xf>
    <xf numFmtId="0" fontId="7" fillId="0" borderId="10" xfId="0" applyFont="1" applyBorder="1" applyAlignment="1">
      <alignment vertical="center" wrapText="1"/>
    </xf>
    <xf numFmtId="0" fontId="6" fillId="0" borderId="10" xfId="0" applyFont="1" applyBorder="1" applyAlignment="1">
      <alignment wrapText="1"/>
    </xf>
    <xf numFmtId="0" fontId="1" fillId="0" borderId="10" xfId="0" applyFont="1" applyBorder="1" applyAlignment="1">
      <alignment wrapText="1"/>
    </xf>
    <xf numFmtId="2" fontId="1" fillId="0" borderId="10" xfId="0" applyNumberFormat="1" applyFont="1" applyBorder="1" applyAlignment="1">
      <alignment horizontal="right"/>
    </xf>
    <xf numFmtId="2" fontId="8" fillId="0" borderId="10" xfId="0" applyNumberFormat="1" applyFont="1" applyBorder="1" applyAlignment="1">
      <alignment horizontal="right"/>
    </xf>
    <xf numFmtId="2" fontId="1" fillId="0" borderId="10" xfId="0" applyNumberFormat="1" applyFont="1" applyBorder="1" applyAlignment="1">
      <alignment horizontal="right" wrapText="1"/>
    </xf>
    <xf numFmtId="49" fontId="7" fillId="0" borderId="10" xfId="0" applyNumberFormat="1" applyFont="1" applyBorder="1" applyAlignment="1">
      <alignment horizontal="center"/>
    </xf>
    <xf numFmtId="0" fontId="7" fillId="0" borderId="10" xfId="0" applyFont="1" applyBorder="1" applyAlignment="1">
      <alignment horizontal="right"/>
    </xf>
    <xf numFmtId="1" fontId="7" fillId="0" borderId="10" xfId="0" applyNumberFormat="1" applyFont="1" applyBorder="1" applyAlignment="1">
      <alignment/>
    </xf>
    <xf numFmtId="174" fontId="9" fillId="0" borderId="10" xfId="0" applyNumberFormat="1" applyFont="1" applyBorder="1" applyAlignment="1">
      <alignment horizontal="right"/>
    </xf>
    <xf numFmtId="174" fontId="8" fillId="0" borderId="10" xfId="0" applyNumberFormat="1" applyFont="1" applyBorder="1" applyAlignment="1">
      <alignment/>
    </xf>
    <xf numFmtId="174" fontId="11" fillId="0" borderId="10" xfId="0" applyNumberFormat="1" applyFont="1" applyBorder="1" applyAlignment="1">
      <alignment horizontal="right"/>
    </xf>
    <xf numFmtId="174" fontId="11" fillId="0" borderId="10" xfId="0" applyNumberFormat="1" applyFont="1" applyBorder="1" applyAlignment="1">
      <alignment/>
    </xf>
    <xf numFmtId="174" fontId="7" fillId="0" borderId="10" xfId="0" applyNumberFormat="1" applyFont="1" applyBorder="1" applyAlignment="1">
      <alignment horizontal="right"/>
    </xf>
    <xf numFmtId="0" fontId="11" fillId="0" borderId="10" xfId="0" applyFont="1" applyBorder="1" applyAlignment="1">
      <alignment horizontal="right"/>
    </xf>
    <xf numFmtId="0" fontId="6" fillId="0" borderId="0" xfId="0" applyFont="1" applyAlignment="1">
      <alignment horizont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42"/>
  <sheetViews>
    <sheetView zoomScalePageLayoutView="0" workbookViewId="0" topLeftCell="C1">
      <selection activeCell="G15" sqref="G15"/>
    </sheetView>
  </sheetViews>
  <sheetFormatPr defaultColWidth="9.140625" defaultRowHeight="12.75"/>
  <cols>
    <col min="1" max="1" width="5.8515625" style="9" customWidth="1"/>
    <col min="2" max="2" width="4.57421875" style="9" customWidth="1"/>
    <col min="3" max="3" width="5.57421875" style="9" customWidth="1"/>
    <col min="4" max="4" width="5.28125" style="9" customWidth="1"/>
    <col min="5" max="5" width="7.00390625" style="9" customWidth="1"/>
    <col min="6" max="6" width="6.140625" style="9" customWidth="1"/>
    <col min="7" max="7" width="6.8515625" style="9" customWidth="1"/>
    <col min="8" max="8" width="6.00390625" style="9" customWidth="1"/>
    <col min="9" max="9" width="62.7109375" style="9" customWidth="1"/>
    <col min="10" max="10" width="13.00390625" style="9" customWidth="1"/>
    <col min="11" max="11" width="14.28125" style="9" customWidth="1"/>
    <col min="12" max="12" width="12.57421875" style="9" customWidth="1"/>
    <col min="13" max="16384" width="9.140625" style="9" customWidth="1"/>
  </cols>
  <sheetData>
    <row r="1" ht="12.75">
      <c r="I1" s="10"/>
    </row>
    <row r="2" ht="12.75">
      <c r="I2" s="10"/>
    </row>
    <row r="3" spans="1:12" ht="15">
      <c r="A3" s="71" t="s">
        <v>60</v>
      </c>
      <c r="B3" s="71"/>
      <c r="C3" s="71"/>
      <c r="D3" s="71"/>
      <c r="E3" s="71"/>
      <c r="F3" s="71"/>
      <c r="G3" s="71"/>
      <c r="H3" s="71"/>
      <c r="I3" s="71"/>
      <c r="J3" s="71"/>
      <c r="K3" s="71"/>
      <c r="L3" s="71"/>
    </row>
    <row r="4" spans="1:12" ht="15">
      <c r="A4" s="71" t="s">
        <v>51</v>
      </c>
      <c r="B4" s="71"/>
      <c r="C4" s="71"/>
      <c r="D4" s="71"/>
      <c r="E4" s="71"/>
      <c r="F4" s="71"/>
      <c r="G4" s="71"/>
      <c r="H4" s="71"/>
      <c r="I4" s="71"/>
      <c r="J4" s="71"/>
      <c r="K4" s="71"/>
      <c r="L4" s="71"/>
    </row>
    <row r="5" spans="1:12" ht="15">
      <c r="A5" s="71" t="s">
        <v>65</v>
      </c>
      <c r="B5" s="71"/>
      <c r="C5" s="71"/>
      <c r="D5" s="71"/>
      <c r="E5" s="71"/>
      <c r="F5" s="71"/>
      <c r="G5" s="71"/>
      <c r="H5" s="71"/>
      <c r="I5" s="71"/>
      <c r="J5" s="71"/>
      <c r="K5" s="71"/>
      <c r="L5" s="71"/>
    </row>
    <row r="6" spans="1:9" ht="13.5" thickBot="1">
      <c r="A6" s="1"/>
      <c r="B6" s="1"/>
      <c r="C6" s="1"/>
      <c r="D6" s="1"/>
      <c r="E6" s="1"/>
      <c r="F6" s="1"/>
      <c r="G6" s="1"/>
      <c r="H6" s="1"/>
      <c r="I6" s="1"/>
    </row>
    <row r="7" spans="1:12" ht="54" customHeight="1" thickBot="1">
      <c r="A7" s="72" t="s">
        <v>0</v>
      </c>
      <c r="B7" s="73"/>
      <c r="C7" s="73"/>
      <c r="D7" s="73"/>
      <c r="E7" s="73"/>
      <c r="F7" s="73"/>
      <c r="G7" s="73"/>
      <c r="H7" s="74"/>
      <c r="I7" s="25" t="s">
        <v>1</v>
      </c>
      <c r="J7" s="17" t="s">
        <v>61</v>
      </c>
      <c r="K7" s="18" t="s">
        <v>50</v>
      </c>
      <c r="L7" s="17" t="s">
        <v>64</v>
      </c>
    </row>
    <row r="8" spans="1:12" s="46" customFormat="1" ht="12">
      <c r="A8" s="43">
        <v>1</v>
      </c>
      <c r="B8" s="43">
        <v>2</v>
      </c>
      <c r="C8" s="43">
        <v>3</v>
      </c>
      <c r="D8" s="43">
        <v>4</v>
      </c>
      <c r="E8" s="43">
        <v>5</v>
      </c>
      <c r="F8" s="43">
        <v>6</v>
      </c>
      <c r="G8" s="43">
        <v>7</v>
      </c>
      <c r="H8" s="43">
        <v>8</v>
      </c>
      <c r="I8" s="44">
        <v>9</v>
      </c>
      <c r="J8" s="45">
        <v>10</v>
      </c>
      <c r="K8" s="45">
        <v>12</v>
      </c>
      <c r="L8" s="45">
        <v>13</v>
      </c>
    </row>
    <row r="9" spans="1:12" ht="15.75">
      <c r="A9" s="11" t="s">
        <v>2</v>
      </c>
      <c r="B9" s="11" t="s">
        <v>3</v>
      </c>
      <c r="C9" s="11" t="s">
        <v>4</v>
      </c>
      <c r="D9" s="11" t="s">
        <v>4</v>
      </c>
      <c r="E9" s="11" t="s">
        <v>2</v>
      </c>
      <c r="F9" s="11" t="s">
        <v>4</v>
      </c>
      <c r="G9" s="11" t="s">
        <v>5</v>
      </c>
      <c r="H9" s="11" t="s">
        <v>2</v>
      </c>
      <c r="I9" s="12" t="s">
        <v>6</v>
      </c>
      <c r="J9" s="19">
        <f>J10+J18+J29+J26</f>
        <v>7911</v>
      </c>
      <c r="K9" s="24">
        <f>K10+K18+K29+K26</f>
        <v>6454.799999999999</v>
      </c>
      <c r="L9" s="40">
        <f>K9/J9*100</f>
        <v>81.59271899886234</v>
      </c>
    </row>
    <row r="10" spans="1:12" ht="15">
      <c r="A10" s="2" t="s">
        <v>2</v>
      </c>
      <c r="B10" s="2" t="s">
        <v>3</v>
      </c>
      <c r="C10" s="2" t="s">
        <v>7</v>
      </c>
      <c r="D10" s="2" t="s">
        <v>4</v>
      </c>
      <c r="E10" s="2" t="s">
        <v>2</v>
      </c>
      <c r="F10" s="2" t="s">
        <v>4</v>
      </c>
      <c r="G10" s="2" t="s">
        <v>5</v>
      </c>
      <c r="H10" s="2" t="s">
        <v>2</v>
      </c>
      <c r="I10" s="13" t="s">
        <v>8</v>
      </c>
      <c r="J10" s="20">
        <f>SUM(J11)</f>
        <v>4394</v>
      </c>
      <c r="K10" s="31">
        <f>SUM(K11)</f>
        <v>4335.2</v>
      </c>
      <c r="L10" s="37">
        <f>K10/J10*100</f>
        <v>98.66181156121984</v>
      </c>
    </row>
    <row r="11" spans="1:12" s="28" customFormat="1" ht="14.25">
      <c r="A11" s="26" t="s">
        <v>2</v>
      </c>
      <c r="B11" s="26" t="s">
        <v>3</v>
      </c>
      <c r="C11" s="26" t="s">
        <v>7</v>
      </c>
      <c r="D11" s="26" t="s">
        <v>14</v>
      </c>
      <c r="E11" s="26" t="s">
        <v>2</v>
      </c>
      <c r="F11" s="26" t="s">
        <v>7</v>
      </c>
      <c r="G11" s="26" t="s">
        <v>5</v>
      </c>
      <c r="H11" s="26" t="s">
        <v>11</v>
      </c>
      <c r="I11" s="29" t="s">
        <v>9</v>
      </c>
      <c r="J11" s="27">
        <f>J12+J13+J16+J17</f>
        <v>4394</v>
      </c>
      <c r="K11" s="32">
        <f>K12+K13+K16+K17</f>
        <v>4335.2</v>
      </c>
      <c r="L11" s="41">
        <f>K11/J11*100</f>
        <v>98.66181156121984</v>
      </c>
    </row>
    <row r="12" spans="1:12" ht="37.5" customHeight="1">
      <c r="A12" s="2" t="s">
        <v>2</v>
      </c>
      <c r="B12" s="2" t="s">
        <v>3</v>
      </c>
      <c r="C12" s="2" t="s">
        <v>7</v>
      </c>
      <c r="D12" s="2" t="s">
        <v>14</v>
      </c>
      <c r="E12" s="2" t="s">
        <v>20</v>
      </c>
      <c r="F12" s="2" t="s">
        <v>7</v>
      </c>
      <c r="G12" s="2" t="s">
        <v>5</v>
      </c>
      <c r="H12" s="2" t="s">
        <v>11</v>
      </c>
      <c r="I12" s="4" t="s">
        <v>36</v>
      </c>
      <c r="J12" s="20"/>
      <c r="K12" s="31">
        <v>24.9</v>
      </c>
      <c r="L12" s="37"/>
    </row>
    <row r="13" spans="1:12" ht="42" customHeight="1">
      <c r="A13" s="2" t="s">
        <v>2</v>
      </c>
      <c r="B13" s="2" t="s">
        <v>3</v>
      </c>
      <c r="C13" s="2" t="s">
        <v>7</v>
      </c>
      <c r="D13" s="2" t="s">
        <v>14</v>
      </c>
      <c r="E13" s="2" t="s">
        <v>30</v>
      </c>
      <c r="F13" s="2" t="s">
        <v>7</v>
      </c>
      <c r="G13" s="2" t="s">
        <v>5</v>
      </c>
      <c r="H13" s="2" t="s">
        <v>11</v>
      </c>
      <c r="I13" s="5" t="s">
        <v>31</v>
      </c>
      <c r="J13" s="21">
        <f>J14+J15</f>
        <v>4366</v>
      </c>
      <c r="K13" s="33">
        <f>K14+K15</f>
        <v>4283.9</v>
      </c>
      <c r="L13" s="37">
        <f aca="true" t="shared" si="0" ref="L13:L25">K13/J13*100</f>
        <v>98.1195602382043</v>
      </c>
    </row>
    <row r="14" spans="1:12" ht="73.5" customHeight="1">
      <c r="A14" s="3" t="s">
        <v>2</v>
      </c>
      <c r="B14" s="3" t="s">
        <v>3</v>
      </c>
      <c r="C14" s="3" t="s">
        <v>7</v>
      </c>
      <c r="D14" s="3" t="s">
        <v>14</v>
      </c>
      <c r="E14" s="3" t="s">
        <v>32</v>
      </c>
      <c r="F14" s="3" t="s">
        <v>7</v>
      </c>
      <c r="G14" s="3" t="s">
        <v>5</v>
      </c>
      <c r="H14" s="3" t="s">
        <v>11</v>
      </c>
      <c r="I14" s="5" t="s">
        <v>48</v>
      </c>
      <c r="J14" s="20">
        <v>4336</v>
      </c>
      <c r="K14" s="31">
        <v>4145.7</v>
      </c>
      <c r="L14" s="37">
        <f t="shared" si="0"/>
        <v>95.61116236162361</v>
      </c>
    </row>
    <row r="15" spans="1:12" ht="69.75" customHeight="1">
      <c r="A15" s="3" t="s">
        <v>2</v>
      </c>
      <c r="B15" s="3" t="s">
        <v>3</v>
      </c>
      <c r="C15" s="3" t="s">
        <v>7</v>
      </c>
      <c r="D15" s="3" t="s">
        <v>14</v>
      </c>
      <c r="E15" s="3" t="s">
        <v>33</v>
      </c>
      <c r="F15" s="3" t="s">
        <v>7</v>
      </c>
      <c r="G15" s="3" t="s">
        <v>5</v>
      </c>
      <c r="H15" s="3" t="s">
        <v>11</v>
      </c>
      <c r="I15" s="5" t="s">
        <v>49</v>
      </c>
      <c r="J15" s="21">
        <v>30</v>
      </c>
      <c r="K15" s="31">
        <v>138.2</v>
      </c>
      <c r="L15" s="37">
        <f t="shared" si="0"/>
        <v>460.66666666666663</v>
      </c>
    </row>
    <row r="16" spans="1:12" s="14" customFormat="1" ht="138.75" customHeight="1">
      <c r="A16" s="3" t="s">
        <v>2</v>
      </c>
      <c r="B16" s="3" t="s">
        <v>3</v>
      </c>
      <c r="C16" s="3" t="s">
        <v>7</v>
      </c>
      <c r="D16" s="3" t="s">
        <v>14</v>
      </c>
      <c r="E16" s="3" t="s">
        <v>34</v>
      </c>
      <c r="F16" s="3" t="s">
        <v>7</v>
      </c>
      <c r="G16" s="3" t="s">
        <v>5</v>
      </c>
      <c r="H16" s="3" t="s">
        <v>11</v>
      </c>
      <c r="I16" s="7" t="s">
        <v>35</v>
      </c>
      <c r="J16" s="20">
        <v>2</v>
      </c>
      <c r="K16" s="31">
        <v>1.8</v>
      </c>
      <c r="L16" s="37">
        <f t="shared" si="0"/>
        <v>90</v>
      </c>
    </row>
    <row r="17" spans="1:12" s="14" customFormat="1" ht="70.5" customHeight="1">
      <c r="A17" s="3" t="s">
        <v>2</v>
      </c>
      <c r="B17" s="3" t="s">
        <v>3</v>
      </c>
      <c r="C17" s="3" t="s">
        <v>7</v>
      </c>
      <c r="D17" s="3" t="s">
        <v>14</v>
      </c>
      <c r="E17" s="3" t="s">
        <v>54</v>
      </c>
      <c r="F17" s="3" t="s">
        <v>7</v>
      </c>
      <c r="G17" s="3" t="s">
        <v>5</v>
      </c>
      <c r="H17" s="3" t="s">
        <v>11</v>
      </c>
      <c r="I17" s="30" t="s">
        <v>57</v>
      </c>
      <c r="J17" s="20">
        <v>26</v>
      </c>
      <c r="K17" s="20">
        <v>24.6</v>
      </c>
      <c r="L17" s="37">
        <f t="shared" si="0"/>
        <v>94.61538461538463</v>
      </c>
    </row>
    <row r="18" spans="1:12" ht="15.75">
      <c r="A18" s="2" t="s">
        <v>2</v>
      </c>
      <c r="B18" s="2" t="s">
        <v>3</v>
      </c>
      <c r="C18" s="2" t="s">
        <v>12</v>
      </c>
      <c r="D18" s="2" t="s">
        <v>4</v>
      </c>
      <c r="E18" s="2" t="s">
        <v>2</v>
      </c>
      <c r="F18" s="2" t="s">
        <v>4</v>
      </c>
      <c r="G18" s="2" t="s">
        <v>5</v>
      </c>
      <c r="H18" s="2" t="s">
        <v>2</v>
      </c>
      <c r="I18" s="12" t="s">
        <v>13</v>
      </c>
      <c r="J18" s="22">
        <f>J19+J21</f>
        <v>3167</v>
      </c>
      <c r="K18" s="34">
        <f>K19+K21</f>
        <v>1768.9999999999998</v>
      </c>
      <c r="L18" s="37">
        <f t="shared" si="0"/>
        <v>55.85727818124408</v>
      </c>
    </row>
    <row r="19" spans="1:12" s="28" customFormat="1" ht="14.25">
      <c r="A19" s="26" t="s">
        <v>2</v>
      </c>
      <c r="B19" s="26" t="s">
        <v>3</v>
      </c>
      <c r="C19" s="26" t="s">
        <v>12</v>
      </c>
      <c r="D19" s="26" t="s">
        <v>7</v>
      </c>
      <c r="E19" s="26" t="s">
        <v>2</v>
      </c>
      <c r="F19" s="26" t="s">
        <v>4</v>
      </c>
      <c r="G19" s="26" t="s">
        <v>5</v>
      </c>
      <c r="H19" s="26" t="s">
        <v>11</v>
      </c>
      <c r="I19" s="29" t="s">
        <v>39</v>
      </c>
      <c r="J19" s="27">
        <f>J20</f>
        <v>512</v>
      </c>
      <c r="K19" s="32">
        <f>K20</f>
        <v>495.8</v>
      </c>
      <c r="L19" s="41">
        <f t="shared" si="0"/>
        <v>96.8359375</v>
      </c>
    </row>
    <row r="20" spans="1:12" ht="25.5">
      <c r="A20" s="2" t="s">
        <v>2</v>
      </c>
      <c r="B20" s="2" t="s">
        <v>3</v>
      </c>
      <c r="C20" s="2" t="s">
        <v>12</v>
      </c>
      <c r="D20" s="2" t="s">
        <v>7</v>
      </c>
      <c r="E20" s="2" t="s">
        <v>25</v>
      </c>
      <c r="F20" s="2" t="s">
        <v>40</v>
      </c>
      <c r="G20" s="2" t="s">
        <v>5</v>
      </c>
      <c r="H20" s="2" t="s">
        <v>11</v>
      </c>
      <c r="I20" s="4" t="s">
        <v>41</v>
      </c>
      <c r="J20" s="20">
        <v>512</v>
      </c>
      <c r="K20" s="31">
        <v>495.8</v>
      </c>
      <c r="L20" s="37">
        <f t="shared" si="0"/>
        <v>96.8359375</v>
      </c>
    </row>
    <row r="21" spans="1:12" s="28" customFormat="1" ht="14.25">
      <c r="A21" s="26" t="s">
        <v>2</v>
      </c>
      <c r="B21" s="26" t="s">
        <v>3</v>
      </c>
      <c r="C21" s="26" t="s">
        <v>12</v>
      </c>
      <c r="D21" s="26" t="s">
        <v>12</v>
      </c>
      <c r="E21" s="26" t="s">
        <v>2</v>
      </c>
      <c r="F21" s="26" t="s">
        <v>4</v>
      </c>
      <c r="G21" s="26" t="s">
        <v>5</v>
      </c>
      <c r="H21" s="26" t="s">
        <v>11</v>
      </c>
      <c r="I21" s="29" t="s">
        <v>15</v>
      </c>
      <c r="J21" s="27">
        <f>J22+J24</f>
        <v>2655</v>
      </c>
      <c r="K21" s="32">
        <f>K22+K24</f>
        <v>1273.1999999999998</v>
      </c>
      <c r="L21" s="41">
        <f t="shared" si="0"/>
        <v>47.954802259886996</v>
      </c>
    </row>
    <row r="22" spans="1:12" ht="45" customHeight="1">
      <c r="A22" s="2" t="s">
        <v>2</v>
      </c>
      <c r="B22" s="2" t="s">
        <v>3</v>
      </c>
      <c r="C22" s="2" t="s">
        <v>12</v>
      </c>
      <c r="D22" s="2" t="s">
        <v>12</v>
      </c>
      <c r="E22" s="2" t="s">
        <v>20</v>
      </c>
      <c r="F22" s="2" t="s">
        <v>4</v>
      </c>
      <c r="G22" s="2" t="s">
        <v>5</v>
      </c>
      <c r="H22" s="2" t="s">
        <v>11</v>
      </c>
      <c r="I22" s="4" t="s">
        <v>29</v>
      </c>
      <c r="J22" s="20">
        <f>J23</f>
        <v>69</v>
      </c>
      <c r="K22" s="31">
        <f>K23</f>
        <v>139.6</v>
      </c>
      <c r="L22" s="37">
        <f t="shared" si="0"/>
        <v>202.31884057971016</v>
      </c>
    </row>
    <row r="23" spans="1:12" ht="45" customHeight="1">
      <c r="A23" s="2" t="s">
        <v>2</v>
      </c>
      <c r="B23" s="2" t="s">
        <v>3</v>
      </c>
      <c r="C23" s="2" t="s">
        <v>12</v>
      </c>
      <c r="D23" s="2" t="s">
        <v>12</v>
      </c>
      <c r="E23" s="2" t="s">
        <v>28</v>
      </c>
      <c r="F23" s="2" t="s">
        <v>40</v>
      </c>
      <c r="G23" s="2" t="s">
        <v>5</v>
      </c>
      <c r="H23" s="2" t="s">
        <v>11</v>
      </c>
      <c r="I23" s="4" t="s">
        <v>45</v>
      </c>
      <c r="J23" s="20">
        <v>69</v>
      </c>
      <c r="K23" s="31">
        <v>139.6</v>
      </c>
      <c r="L23" s="37">
        <f t="shared" si="0"/>
        <v>202.31884057971016</v>
      </c>
    </row>
    <row r="24" spans="1:12" ht="45.75" customHeight="1">
      <c r="A24" s="2" t="s">
        <v>2</v>
      </c>
      <c r="B24" s="2" t="s">
        <v>3</v>
      </c>
      <c r="C24" s="2" t="s">
        <v>12</v>
      </c>
      <c r="D24" s="2" t="s">
        <v>12</v>
      </c>
      <c r="E24" s="2" t="s">
        <v>30</v>
      </c>
      <c r="F24" s="2" t="s">
        <v>4</v>
      </c>
      <c r="G24" s="2" t="s">
        <v>5</v>
      </c>
      <c r="H24" s="2" t="s">
        <v>11</v>
      </c>
      <c r="I24" s="4" t="s">
        <v>42</v>
      </c>
      <c r="J24" s="20">
        <f>J25</f>
        <v>2586</v>
      </c>
      <c r="K24" s="31">
        <f>K25</f>
        <v>1133.6</v>
      </c>
      <c r="L24" s="37">
        <f t="shared" si="0"/>
        <v>43.83604021655066</v>
      </c>
    </row>
    <row r="25" spans="1:12" ht="45.75" customHeight="1">
      <c r="A25" s="2" t="s">
        <v>2</v>
      </c>
      <c r="B25" s="2" t="s">
        <v>3</v>
      </c>
      <c r="C25" s="2" t="s">
        <v>12</v>
      </c>
      <c r="D25" s="2" t="s">
        <v>12</v>
      </c>
      <c r="E25" s="2" t="s">
        <v>43</v>
      </c>
      <c r="F25" s="2" t="s">
        <v>40</v>
      </c>
      <c r="G25" s="2" t="s">
        <v>5</v>
      </c>
      <c r="H25" s="2" t="s">
        <v>11</v>
      </c>
      <c r="I25" s="4" t="s">
        <v>44</v>
      </c>
      <c r="J25" s="20">
        <v>2586</v>
      </c>
      <c r="K25" s="20">
        <v>1133.6</v>
      </c>
      <c r="L25" s="37">
        <f t="shared" si="0"/>
        <v>43.83604021655066</v>
      </c>
    </row>
    <row r="26" spans="1:12" s="28" customFormat="1" ht="33.75" customHeight="1">
      <c r="A26" s="26" t="s">
        <v>2</v>
      </c>
      <c r="B26" s="26" t="s">
        <v>3</v>
      </c>
      <c r="C26" s="26" t="s">
        <v>52</v>
      </c>
      <c r="D26" s="26" t="s">
        <v>53</v>
      </c>
      <c r="E26" s="26" t="s">
        <v>2</v>
      </c>
      <c r="F26" s="26" t="s">
        <v>4</v>
      </c>
      <c r="G26" s="26" t="s">
        <v>5</v>
      </c>
      <c r="H26" s="26" t="s">
        <v>11</v>
      </c>
      <c r="I26" s="4" t="s">
        <v>56</v>
      </c>
      <c r="J26" s="27"/>
      <c r="K26" s="32">
        <f>SUM(K27)</f>
        <v>31.9</v>
      </c>
      <c r="L26" s="41"/>
    </row>
    <row r="27" spans="1:12" ht="36" customHeight="1">
      <c r="A27" s="2" t="s">
        <v>2</v>
      </c>
      <c r="B27" s="2" t="s">
        <v>3</v>
      </c>
      <c r="C27" s="2" t="s">
        <v>52</v>
      </c>
      <c r="D27" s="2" t="s">
        <v>53</v>
      </c>
      <c r="E27" s="2" t="s">
        <v>54</v>
      </c>
      <c r="F27" s="2" t="s">
        <v>4</v>
      </c>
      <c r="G27" s="2" t="s">
        <v>5</v>
      </c>
      <c r="H27" s="2" t="s">
        <v>11</v>
      </c>
      <c r="I27" s="4" t="s">
        <v>56</v>
      </c>
      <c r="J27" s="20"/>
      <c r="K27" s="31">
        <f>SUM(K28)</f>
        <v>31.9</v>
      </c>
      <c r="L27" s="37"/>
    </row>
    <row r="28" spans="1:12" ht="33" customHeight="1">
      <c r="A28" s="2" t="s">
        <v>2</v>
      </c>
      <c r="B28" s="2" t="s">
        <v>3</v>
      </c>
      <c r="C28" s="2" t="s">
        <v>52</v>
      </c>
      <c r="D28" s="2" t="s">
        <v>53</v>
      </c>
      <c r="E28" s="2" t="s">
        <v>54</v>
      </c>
      <c r="F28" s="2" t="s">
        <v>55</v>
      </c>
      <c r="G28" s="2" t="s">
        <v>5</v>
      </c>
      <c r="H28" s="2" t="s">
        <v>11</v>
      </c>
      <c r="I28" s="4" t="s">
        <v>56</v>
      </c>
      <c r="J28" s="20"/>
      <c r="K28" s="31">
        <v>31.9</v>
      </c>
      <c r="L28" s="37"/>
    </row>
    <row r="29" spans="1:12" ht="55.5" customHeight="1">
      <c r="A29" s="2" t="s">
        <v>2</v>
      </c>
      <c r="B29" s="2" t="s">
        <v>3</v>
      </c>
      <c r="C29" s="2" t="s">
        <v>16</v>
      </c>
      <c r="D29" s="2" t="s">
        <v>4</v>
      </c>
      <c r="E29" s="2" t="s">
        <v>2</v>
      </c>
      <c r="F29" s="2" t="s">
        <v>4</v>
      </c>
      <c r="G29" s="2" t="s">
        <v>5</v>
      </c>
      <c r="H29" s="2" t="s">
        <v>2</v>
      </c>
      <c r="I29" s="15" t="s">
        <v>17</v>
      </c>
      <c r="J29" s="20">
        <f>J31</f>
        <v>350</v>
      </c>
      <c r="K29" s="31">
        <f>K31</f>
        <v>318.70000000000005</v>
      </c>
      <c r="L29" s="37">
        <f>K29/J29*100</f>
        <v>91.05714285714286</v>
      </c>
    </row>
    <row r="30" spans="1:12" ht="28.5" customHeight="1">
      <c r="A30" s="2" t="s">
        <v>2</v>
      </c>
      <c r="B30" s="2" t="s">
        <v>3</v>
      </c>
      <c r="C30" s="2" t="s">
        <v>16</v>
      </c>
      <c r="D30" s="2" t="s">
        <v>10</v>
      </c>
      <c r="E30" s="2" t="s">
        <v>2</v>
      </c>
      <c r="F30" s="2" t="s">
        <v>4</v>
      </c>
      <c r="G30" s="2" t="s">
        <v>5</v>
      </c>
      <c r="H30" s="2" t="s">
        <v>18</v>
      </c>
      <c r="I30" s="6" t="s">
        <v>19</v>
      </c>
      <c r="J30" s="20">
        <f>J31</f>
        <v>350</v>
      </c>
      <c r="K30" s="31">
        <f>K31</f>
        <v>318.70000000000005</v>
      </c>
      <c r="L30" s="37">
        <f>K30/J30*100</f>
        <v>91.05714285714286</v>
      </c>
    </row>
    <row r="31" spans="1:12" ht="61.5" customHeight="1">
      <c r="A31" s="2" t="s">
        <v>2</v>
      </c>
      <c r="B31" s="2" t="s">
        <v>3</v>
      </c>
      <c r="C31" s="2" t="s">
        <v>16</v>
      </c>
      <c r="D31" s="2" t="s">
        <v>10</v>
      </c>
      <c r="E31" s="2" t="s">
        <v>20</v>
      </c>
      <c r="F31" s="2" t="s">
        <v>4</v>
      </c>
      <c r="G31" s="2" t="s">
        <v>5</v>
      </c>
      <c r="H31" s="2" t="s">
        <v>18</v>
      </c>
      <c r="I31" s="4" t="s">
        <v>27</v>
      </c>
      <c r="J31" s="20">
        <f>J32+J33</f>
        <v>350</v>
      </c>
      <c r="K31" s="31">
        <f>K32+K33</f>
        <v>318.70000000000005</v>
      </c>
      <c r="L31" s="37">
        <f>K31/J31*100</f>
        <v>91.05714285714286</v>
      </c>
    </row>
    <row r="32" spans="1:12" ht="54" customHeight="1">
      <c r="A32" s="2" t="s">
        <v>2</v>
      </c>
      <c r="B32" s="2" t="s">
        <v>3</v>
      </c>
      <c r="C32" s="2" t="s">
        <v>16</v>
      </c>
      <c r="D32" s="2" t="s">
        <v>10</v>
      </c>
      <c r="E32" s="2" t="s">
        <v>62</v>
      </c>
      <c r="F32" s="2" t="s">
        <v>7</v>
      </c>
      <c r="G32" s="2" t="s">
        <v>5</v>
      </c>
      <c r="H32" s="2" t="s">
        <v>18</v>
      </c>
      <c r="I32" s="4" t="s">
        <v>63</v>
      </c>
      <c r="J32" s="20">
        <v>149</v>
      </c>
      <c r="K32" s="31">
        <v>162.8</v>
      </c>
      <c r="L32" s="37">
        <f>K32/J32*100</f>
        <v>109.26174496644296</v>
      </c>
    </row>
    <row r="33" spans="1:12" ht="69.75" customHeight="1">
      <c r="A33" s="2" t="s">
        <v>2</v>
      </c>
      <c r="B33" s="2" t="s">
        <v>3</v>
      </c>
      <c r="C33" s="2" t="s">
        <v>16</v>
      </c>
      <c r="D33" s="2" t="s">
        <v>10</v>
      </c>
      <c r="E33" s="2" t="s">
        <v>38</v>
      </c>
      <c r="F33" s="2" t="s">
        <v>40</v>
      </c>
      <c r="G33" s="2" t="s">
        <v>5</v>
      </c>
      <c r="H33" s="2" t="s">
        <v>18</v>
      </c>
      <c r="I33" s="4" t="s">
        <v>46</v>
      </c>
      <c r="J33" s="20">
        <v>201</v>
      </c>
      <c r="K33" s="31">
        <v>155.9</v>
      </c>
      <c r="L33" s="37">
        <f aca="true" t="shared" si="1" ref="L33:L38">K33/J33*100</f>
        <v>77.56218905472637</v>
      </c>
    </row>
    <row r="34" spans="1:12" ht="15.75">
      <c r="A34" s="11" t="s">
        <v>2</v>
      </c>
      <c r="B34" s="11" t="s">
        <v>22</v>
      </c>
      <c r="C34" s="11" t="s">
        <v>4</v>
      </c>
      <c r="D34" s="11" t="s">
        <v>4</v>
      </c>
      <c r="E34" s="11" t="s">
        <v>2</v>
      </c>
      <c r="F34" s="11" t="s">
        <v>4</v>
      </c>
      <c r="G34" s="11" t="s">
        <v>5</v>
      </c>
      <c r="H34" s="11" t="s">
        <v>2</v>
      </c>
      <c r="I34" s="12" t="s">
        <v>21</v>
      </c>
      <c r="J34" s="20">
        <f aca="true" t="shared" si="2" ref="J34:K36">J35</f>
        <v>21287.43</v>
      </c>
      <c r="K34" s="42">
        <f t="shared" si="2"/>
        <v>19373.5</v>
      </c>
      <c r="L34" s="37">
        <f t="shared" si="1"/>
        <v>91.00910725249595</v>
      </c>
    </row>
    <row r="35" spans="1:12" ht="46.5" customHeight="1">
      <c r="A35" s="8" t="s">
        <v>2</v>
      </c>
      <c r="B35" s="8" t="s">
        <v>22</v>
      </c>
      <c r="C35" s="8" t="s">
        <v>14</v>
      </c>
      <c r="D35" s="8" t="s">
        <v>4</v>
      </c>
      <c r="E35" s="8" t="s">
        <v>2</v>
      </c>
      <c r="F35" s="8" t="s">
        <v>4</v>
      </c>
      <c r="G35" s="8" t="s">
        <v>5</v>
      </c>
      <c r="H35" s="8" t="s">
        <v>2</v>
      </c>
      <c r="I35" s="4" t="s">
        <v>37</v>
      </c>
      <c r="J35" s="20">
        <f t="shared" si="2"/>
        <v>21287.43</v>
      </c>
      <c r="K35" s="31">
        <f t="shared" si="2"/>
        <v>19373.5</v>
      </c>
      <c r="L35" s="37">
        <f t="shared" si="1"/>
        <v>91.00910725249595</v>
      </c>
    </row>
    <row r="36" spans="1:12" ht="56.25" customHeight="1">
      <c r="A36" s="39" t="s">
        <v>2</v>
      </c>
      <c r="B36" s="39" t="s">
        <v>22</v>
      </c>
      <c r="C36" s="39" t="s">
        <v>14</v>
      </c>
      <c r="D36" s="39" t="s">
        <v>7</v>
      </c>
      <c r="E36" s="39" t="s">
        <v>26</v>
      </c>
      <c r="F36" s="39" t="s">
        <v>4</v>
      </c>
      <c r="G36" s="39" t="s">
        <v>5</v>
      </c>
      <c r="H36" s="39" t="s">
        <v>24</v>
      </c>
      <c r="I36" s="4" t="s">
        <v>47</v>
      </c>
      <c r="J36" s="20">
        <f t="shared" si="2"/>
        <v>21287.43</v>
      </c>
      <c r="K36" s="31">
        <f t="shared" si="2"/>
        <v>19373.5</v>
      </c>
      <c r="L36" s="37">
        <f t="shared" si="1"/>
        <v>91.00910725249595</v>
      </c>
    </row>
    <row r="37" spans="1:12" ht="30" customHeight="1">
      <c r="A37" s="2" t="s">
        <v>2</v>
      </c>
      <c r="B37" s="2" t="s">
        <v>22</v>
      </c>
      <c r="C37" s="2" t="s">
        <v>14</v>
      </c>
      <c r="D37" s="2" t="s">
        <v>7</v>
      </c>
      <c r="E37" s="2" t="s">
        <v>26</v>
      </c>
      <c r="F37" s="2" t="s">
        <v>40</v>
      </c>
      <c r="G37" s="2" t="s">
        <v>5</v>
      </c>
      <c r="H37" s="2" t="s">
        <v>24</v>
      </c>
      <c r="I37" s="4" t="s">
        <v>47</v>
      </c>
      <c r="J37" s="20">
        <v>21287.43</v>
      </c>
      <c r="K37" s="31">
        <v>19373.5</v>
      </c>
      <c r="L37" s="37">
        <f t="shared" si="1"/>
        <v>91.00910725249595</v>
      </c>
    </row>
    <row r="38" spans="1:12" ht="22.5" customHeight="1">
      <c r="A38" s="16"/>
      <c r="B38" s="16"/>
      <c r="C38" s="16"/>
      <c r="D38" s="16"/>
      <c r="E38" s="16"/>
      <c r="F38" s="16"/>
      <c r="G38" s="16"/>
      <c r="H38" s="16"/>
      <c r="I38" s="13" t="s">
        <v>23</v>
      </c>
      <c r="J38" s="23">
        <f>J9+J34</f>
        <v>29198.43</v>
      </c>
      <c r="K38" s="35">
        <f>K9+K34</f>
        <v>25828.3</v>
      </c>
      <c r="L38" s="38">
        <f t="shared" si="1"/>
        <v>88.45783831527928</v>
      </c>
    </row>
    <row r="41" s="36" customFormat="1" ht="15">
      <c r="A41" s="36" t="s">
        <v>58</v>
      </c>
    </row>
    <row r="42" s="36" customFormat="1" ht="15">
      <c r="A42" s="36" t="s">
        <v>59</v>
      </c>
    </row>
  </sheetData>
  <sheetProtection/>
  <mergeCells count="4">
    <mergeCell ref="A3:L3"/>
    <mergeCell ref="A4:L4"/>
    <mergeCell ref="A5:L5"/>
    <mergeCell ref="A7:H7"/>
  </mergeCells>
  <printOptions horizontalCentered="1"/>
  <pageMargins left="0.7874015748031497" right="0.1968503937007874" top="0.1968503937007874" bottom="0.1968503937007874" header="0.5118110236220472" footer="0.5118110236220472"/>
  <pageSetup fitToHeight="1"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N46"/>
  <sheetViews>
    <sheetView zoomScale="75" zoomScaleNormal="75" zoomScalePageLayoutView="0" workbookViewId="0" topLeftCell="A1">
      <pane xSplit="8" ySplit="9" topLeftCell="I10" activePane="bottomRight" state="frozen"/>
      <selection pane="topLeft" activeCell="A1" sqref="A1"/>
      <selection pane="topRight" activeCell="I1" sqref="I1"/>
      <selection pane="bottomLeft" activeCell="A10" sqref="A10"/>
      <selection pane="bottomRight" activeCell="J54" sqref="J54"/>
    </sheetView>
  </sheetViews>
  <sheetFormatPr defaultColWidth="9.140625" defaultRowHeight="12.75"/>
  <cols>
    <col min="1" max="1" width="5.8515625" style="9" customWidth="1"/>
    <col min="2" max="2" width="4.57421875" style="9" customWidth="1"/>
    <col min="3" max="3" width="5.57421875" style="9" customWidth="1"/>
    <col min="4" max="4" width="5.28125" style="9" customWidth="1"/>
    <col min="5" max="5" width="7.00390625" style="9" customWidth="1"/>
    <col min="6" max="6" width="6.140625" style="9" customWidth="1"/>
    <col min="7" max="7" width="6.8515625" style="9" customWidth="1"/>
    <col min="8" max="8" width="6.00390625" style="9" customWidth="1"/>
    <col min="9" max="9" width="62.7109375" style="9" customWidth="1"/>
    <col min="10" max="11" width="13.00390625" style="9" customWidth="1"/>
    <col min="12" max="12" width="14.28125" style="9" customWidth="1"/>
    <col min="13" max="13" width="12.57421875" style="9" customWidth="1"/>
    <col min="14" max="14" width="13.421875" style="9" customWidth="1"/>
    <col min="15" max="16384" width="9.140625" style="9" customWidth="1"/>
  </cols>
  <sheetData>
    <row r="1" ht="12.75">
      <c r="I1" s="10"/>
    </row>
    <row r="2" spans="1:9" ht="12.75">
      <c r="A2" s="9">
        <v>0</v>
      </c>
      <c r="I2" s="10"/>
    </row>
    <row r="3" spans="1:13" ht="15">
      <c r="A3" s="71" t="s">
        <v>60</v>
      </c>
      <c r="B3" s="71"/>
      <c r="C3" s="71"/>
      <c r="D3" s="71"/>
      <c r="E3" s="71"/>
      <c r="F3" s="71"/>
      <c r="G3" s="71"/>
      <c r="H3" s="71"/>
      <c r="I3" s="71"/>
      <c r="J3" s="71"/>
      <c r="K3" s="71"/>
      <c r="L3" s="71"/>
      <c r="M3" s="71"/>
    </row>
    <row r="4" spans="1:13" ht="15">
      <c r="A4" s="71" t="s">
        <v>51</v>
      </c>
      <c r="B4" s="71"/>
      <c r="C4" s="71"/>
      <c r="D4" s="71"/>
      <c r="E4" s="71"/>
      <c r="F4" s="71"/>
      <c r="G4" s="71"/>
      <c r="H4" s="71"/>
      <c r="I4" s="71"/>
      <c r="J4" s="71"/>
      <c r="K4" s="71"/>
      <c r="L4" s="71"/>
      <c r="M4" s="71"/>
    </row>
    <row r="5" spans="1:13" ht="15">
      <c r="A5" s="71" t="s">
        <v>66</v>
      </c>
      <c r="B5" s="71"/>
      <c r="C5" s="71"/>
      <c r="D5" s="71"/>
      <c r="E5" s="71"/>
      <c r="F5" s="71"/>
      <c r="G5" s="71"/>
      <c r="H5" s="71"/>
      <c r="I5" s="71"/>
      <c r="J5" s="71"/>
      <c r="K5" s="71"/>
      <c r="L5" s="71"/>
      <c r="M5" s="71"/>
    </row>
    <row r="6" spans="1:9" ht="12.75">
      <c r="A6" s="1"/>
      <c r="B6" s="1"/>
      <c r="C6" s="1"/>
      <c r="D6" s="1"/>
      <c r="E6" s="1"/>
      <c r="F6" s="1"/>
      <c r="G6" s="1"/>
      <c r="H6" s="1"/>
      <c r="I6" s="1"/>
    </row>
    <row r="7" spans="1:14" ht="63" customHeight="1">
      <c r="A7" s="75" t="s">
        <v>0</v>
      </c>
      <c r="B7" s="75"/>
      <c r="C7" s="75"/>
      <c r="D7" s="75"/>
      <c r="E7" s="75"/>
      <c r="F7" s="75"/>
      <c r="G7" s="75"/>
      <c r="H7" s="75"/>
      <c r="I7" s="49" t="s">
        <v>1</v>
      </c>
      <c r="J7" s="50" t="s">
        <v>61</v>
      </c>
      <c r="K7" s="50" t="s">
        <v>68</v>
      </c>
      <c r="L7" s="51" t="s">
        <v>50</v>
      </c>
      <c r="M7" s="50" t="s">
        <v>67</v>
      </c>
      <c r="N7" s="50" t="s">
        <v>69</v>
      </c>
    </row>
    <row r="8" spans="1:14" s="46" customFormat="1" ht="12">
      <c r="A8" s="48">
        <v>1</v>
      </c>
      <c r="B8" s="48">
        <v>2</v>
      </c>
      <c r="C8" s="48">
        <v>3</v>
      </c>
      <c r="D8" s="48">
        <v>4</v>
      </c>
      <c r="E8" s="48">
        <v>5</v>
      </c>
      <c r="F8" s="48">
        <v>6</v>
      </c>
      <c r="G8" s="48">
        <v>7</v>
      </c>
      <c r="H8" s="48">
        <v>8</v>
      </c>
      <c r="I8" s="48">
        <v>9</v>
      </c>
      <c r="J8" s="48">
        <v>10</v>
      </c>
      <c r="K8" s="48">
        <v>11</v>
      </c>
      <c r="L8" s="48">
        <v>12</v>
      </c>
      <c r="M8" s="48">
        <v>13</v>
      </c>
      <c r="N8" s="48">
        <v>14</v>
      </c>
    </row>
    <row r="9" spans="1:14" ht="15.75">
      <c r="A9" s="11" t="s">
        <v>2</v>
      </c>
      <c r="B9" s="11" t="s">
        <v>3</v>
      </c>
      <c r="C9" s="11" t="s">
        <v>4</v>
      </c>
      <c r="D9" s="11" t="s">
        <v>4</v>
      </c>
      <c r="E9" s="11" t="s">
        <v>2</v>
      </c>
      <c r="F9" s="11" t="s">
        <v>4</v>
      </c>
      <c r="G9" s="11" t="s">
        <v>5</v>
      </c>
      <c r="H9" s="11" t="s">
        <v>2</v>
      </c>
      <c r="I9" s="52" t="s">
        <v>6</v>
      </c>
      <c r="J9" s="19">
        <f>J10+J20+J31+J28+J18</f>
        <v>9174</v>
      </c>
      <c r="K9" s="19">
        <f>K10+K20+K31+K28+K18</f>
        <v>1376</v>
      </c>
      <c r="L9" s="24">
        <f>L10+L20+L31+L18</f>
        <v>1523.35</v>
      </c>
      <c r="M9" s="40">
        <f>SUM(L9/K9*100)</f>
        <v>110.70857558139535</v>
      </c>
      <c r="N9" s="37">
        <f>SUM(L9/J9)*100</f>
        <v>16.60507957270547</v>
      </c>
    </row>
    <row r="10" spans="1:14" ht="15">
      <c r="A10" s="2" t="s">
        <v>2</v>
      </c>
      <c r="B10" s="2" t="s">
        <v>3</v>
      </c>
      <c r="C10" s="2" t="s">
        <v>7</v>
      </c>
      <c r="D10" s="2" t="s">
        <v>4</v>
      </c>
      <c r="E10" s="2" t="s">
        <v>2</v>
      </c>
      <c r="F10" s="2" t="s">
        <v>4</v>
      </c>
      <c r="G10" s="2" t="s">
        <v>5</v>
      </c>
      <c r="H10" s="2" t="s">
        <v>2</v>
      </c>
      <c r="I10" s="53" t="s">
        <v>8</v>
      </c>
      <c r="J10" s="20">
        <f>SUM(J11)</f>
        <v>5568</v>
      </c>
      <c r="K10" s="20">
        <f>SUM(K11)</f>
        <v>1096</v>
      </c>
      <c r="L10" s="31">
        <f>SUM(L11)</f>
        <v>1051.05</v>
      </c>
      <c r="M10" s="37">
        <f>SUM(L10/K10)*100</f>
        <v>95.89872262773721</v>
      </c>
      <c r="N10" s="37">
        <f>SUM(L10/J10)*100</f>
        <v>18.87661637931034</v>
      </c>
    </row>
    <row r="11" spans="1:14" s="28" customFormat="1" ht="14.25">
      <c r="A11" s="26" t="s">
        <v>2</v>
      </c>
      <c r="B11" s="26" t="s">
        <v>3</v>
      </c>
      <c r="C11" s="26" t="s">
        <v>7</v>
      </c>
      <c r="D11" s="26" t="s">
        <v>14</v>
      </c>
      <c r="E11" s="26" t="s">
        <v>2</v>
      </c>
      <c r="F11" s="26" t="s">
        <v>7</v>
      </c>
      <c r="G11" s="26" t="s">
        <v>5</v>
      </c>
      <c r="H11" s="26" t="s">
        <v>11</v>
      </c>
      <c r="I11" s="47" t="s">
        <v>9</v>
      </c>
      <c r="J11" s="27">
        <f>J12+J13+J16+J17</f>
        <v>5568</v>
      </c>
      <c r="K11" s="27">
        <f>K12+K13+K16+K17</f>
        <v>1096</v>
      </c>
      <c r="L11" s="32">
        <f>L12+L13+L16+L17</f>
        <v>1051.05</v>
      </c>
      <c r="M11" s="41"/>
      <c r="N11" s="37"/>
    </row>
    <row r="12" spans="1:14" ht="37.5" customHeight="1">
      <c r="A12" s="2" t="s">
        <v>2</v>
      </c>
      <c r="B12" s="2" t="s">
        <v>3</v>
      </c>
      <c r="C12" s="2" t="s">
        <v>7</v>
      </c>
      <c r="D12" s="2" t="s">
        <v>14</v>
      </c>
      <c r="E12" s="2" t="s">
        <v>20</v>
      </c>
      <c r="F12" s="2" t="s">
        <v>7</v>
      </c>
      <c r="G12" s="2" t="s">
        <v>5</v>
      </c>
      <c r="H12" s="2" t="s">
        <v>11</v>
      </c>
      <c r="I12" s="54" t="s">
        <v>36</v>
      </c>
      <c r="J12" s="20"/>
      <c r="K12" s="20"/>
      <c r="L12" s="31">
        <v>0.05</v>
      </c>
      <c r="M12" s="37"/>
      <c r="N12" s="37"/>
    </row>
    <row r="13" spans="1:14" ht="42" customHeight="1">
      <c r="A13" s="2" t="s">
        <v>2</v>
      </c>
      <c r="B13" s="2" t="s">
        <v>3</v>
      </c>
      <c r="C13" s="2" t="s">
        <v>7</v>
      </c>
      <c r="D13" s="2" t="s">
        <v>14</v>
      </c>
      <c r="E13" s="2" t="s">
        <v>30</v>
      </c>
      <c r="F13" s="2" t="s">
        <v>7</v>
      </c>
      <c r="G13" s="2" t="s">
        <v>5</v>
      </c>
      <c r="H13" s="2" t="s">
        <v>11</v>
      </c>
      <c r="I13" s="55" t="s">
        <v>31</v>
      </c>
      <c r="J13" s="21">
        <f>J14+J15</f>
        <v>5568</v>
      </c>
      <c r="K13" s="21">
        <f>K14+K15</f>
        <v>1096</v>
      </c>
      <c r="L13" s="33">
        <f>L14+L15</f>
        <v>1051</v>
      </c>
      <c r="M13" s="37"/>
      <c r="N13" s="37"/>
    </row>
    <row r="14" spans="1:14" ht="73.5" customHeight="1">
      <c r="A14" s="3" t="s">
        <v>2</v>
      </c>
      <c r="B14" s="3" t="s">
        <v>3</v>
      </c>
      <c r="C14" s="3" t="s">
        <v>7</v>
      </c>
      <c r="D14" s="3" t="s">
        <v>14</v>
      </c>
      <c r="E14" s="3" t="s">
        <v>32</v>
      </c>
      <c r="F14" s="3" t="s">
        <v>7</v>
      </c>
      <c r="G14" s="3" t="s">
        <v>5</v>
      </c>
      <c r="H14" s="3" t="s">
        <v>11</v>
      </c>
      <c r="I14" s="55" t="s">
        <v>48</v>
      </c>
      <c r="J14" s="20">
        <v>5568</v>
      </c>
      <c r="K14" s="20">
        <v>1096</v>
      </c>
      <c r="L14" s="31">
        <v>1026.2</v>
      </c>
      <c r="M14" s="37"/>
      <c r="N14" s="37"/>
    </row>
    <row r="15" spans="1:14" ht="69.75" customHeight="1">
      <c r="A15" s="3" t="s">
        <v>2</v>
      </c>
      <c r="B15" s="3" t="s">
        <v>3</v>
      </c>
      <c r="C15" s="3" t="s">
        <v>7</v>
      </c>
      <c r="D15" s="3" t="s">
        <v>14</v>
      </c>
      <c r="E15" s="3" t="s">
        <v>33</v>
      </c>
      <c r="F15" s="3" t="s">
        <v>7</v>
      </c>
      <c r="G15" s="3" t="s">
        <v>5</v>
      </c>
      <c r="H15" s="3" t="s">
        <v>11</v>
      </c>
      <c r="I15" s="55" t="s">
        <v>49</v>
      </c>
      <c r="J15" s="21"/>
      <c r="K15" s="21"/>
      <c r="L15" s="31">
        <v>24.8</v>
      </c>
      <c r="M15" s="37"/>
      <c r="N15" s="37"/>
    </row>
    <row r="16" spans="1:14" s="14" customFormat="1" ht="138.75" customHeight="1">
      <c r="A16" s="3" t="s">
        <v>2</v>
      </c>
      <c r="B16" s="3" t="s">
        <v>3</v>
      </c>
      <c r="C16" s="3" t="s">
        <v>7</v>
      </c>
      <c r="D16" s="3" t="s">
        <v>14</v>
      </c>
      <c r="E16" s="3" t="s">
        <v>34</v>
      </c>
      <c r="F16" s="3" t="s">
        <v>7</v>
      </c>
      <c r="G16" s="3" t="s">
        <v>5</v>
      </c>
      <c r="H16" s="3" t="s">
        <v>11</v>
      </c>
      <c r="I16" s="7" t="s">
        <v>35</v>
      </c>
      <c r="J16" s="20"/>
      <c r="K16" s="20"/>
      <c r="L16" s="31"/>
      <c r="M16" s="37"/>
      <c r="N16" s="37"/>
    </row>
    <row r="17" spans="1:14" s="14" customFormat="1" ht="70.5" customHeight="1">
      <c r="A17" s="3" t="s">
        <v>2</v>
      </c>
      <c r="B17" s="3" t="s">
        <v>3</v>
      </c>
      <c r="C17" s="3" t="s">
        <v>7</v>
      </c>
      <c r="D17" s="3" t="s">
        <v>14</v>
      </c>
      <c r="E17" s="3" t="s">
        <v>54</v>
      </c>
      <c r="F17" s="3" t="s">
        <v>7</v>
      </c>
      <c r="G17" s="3" t="s">
        <v>5</v>
      </c>
      <c r="H17" s="3" t="s">
        <v>11</v>
      </c>
      <c r="I17" s="7" t="s">
        <v>57</v>
      </c>
      <c r="J17" s="20"/>
      <c r="K17" s="20"/>
      <c r="L17" s="20"/>
      <c r="M17" s="37"/>
      <c r="N17" s="37"/>
    </row>
    <row r="18" spans="1:14" s="14" customFormat="1" ht="20.25" customHeight="1">
      <c r="A18" s="3" t="s">
        <v>2</v>
      </c>
      <c r="B18" s="3" t="s">
        <v>3</v>
      </c>
      <c r="C18" s="3" t="s">
        <v>10</v>
      </c>
      <c r="D18" s="3" t="s">
        <v>4</v>
      </c>
      <c r="E18" s="3" t="s">
        <v>2</v>
      </c>
      <c r="F18" s="3" t="s">
        <v>4</v>
      </c>
      <c r="G18" s="3" t="s">
        <v>2</v>
      </c>
      <c r="H18" s="3" t="s">
        <v>2</v>
      </c>
      <c r="I18" s="56" t="s">
        <v>70</v>
      </c>
      <c r="J18" s="20">
        <f>SUM(J19)</f>
        <v>1</v>
      </c>
      <c r="K18" s="20"/>
      <c r="L18" s="20"/>
      <c r="M18" s="37"/>
      <c r="N18" s="37">
        <f>SUM(L18/J18)*100</f>
        <v>0</v>
      </c>
    </row>
    <row r="19" spans="1:14" s="14" customFormat="1" ht="30" customHeight="1">
      <c r="A19" s="3" t="s">
        <v>2</v>
      </c>
      <c r="B19" s="3" t="s">
        <v>3</v>
      </c>
      <c r="C19" s="3" t="s">
        <v>10</v>
      </c>
      <c r="D19" s="3" t="s">
        <v>55</v>
      </c>
      <c r="E19" s="3" t="s">
        <v>2</v>
      </c>
      <c r="F19" s="3" t="s">
        <v>7</v>
      </c>
      <c r="G19" s="3" t="s">
        <v>2</v>
      </c>
      <c r="H19" s="3" t="s">
        <v>11</v>
      </c>
      <c r="I19" s="7" t="s">
        <v>71</v>
      </c>
      <c r="J19" s="20">
        <v>1</v>
      </c>
      <c r="K19" s="20"/>
      <c r="L19" s="20"/>
      <c r="M19" s="37"/>
      <c r="N19" s="37">
        <f>SUM(L19/J19)*100</f>
        <v>0</v>
      </c>
    </row>
    <row r="20" spans="1:14" ht="15.75">
      <c r="A20" s="2" t="s">
        <v>2</v>
      </c>
      <c r="B20" s="2" t="s">
        <v>3</v>
      </c>
      <c r="C20" s="2" t="s">
        <v>12</v>
      </c>
      <c r="D20" s="2" t="s">
        <v>4</v>
      </c>
      <c r="E20" s="2" t="s">
        <v>2</v>
      </c>
      <c r="F20" s="2" t="s">
        <v>4</v>
      </c>
      <c r="G20" s="2" t="s">
        <v>5</v>
      </c>
      <c r="H20" s="2" t="s">
        <v>2</v>
      </c>
      <c r="I20" s="52" t="s">
        <v>13</v>
      </c>
      <c r="J20" s="22">
        <f>J21+J23</f>
        <v>3560</v>
      </c>
      <c r="K20" s="22">
        <f>K21+K23</f>
        <v>273</v>
      </c>
      <c r="L20" s="34">
        <f>L21+L23</f>
        <v>426.3</v>
      </c>
      <c r="M20" s="37">
        <f>SUM(L20/K20)*100</f>
        <v>156.15384615384616</v>
      </c>
      <c r="N20" s="37">
        <f>SUM(L20/J20)*100</f>
        <v>11.974719101123595</v>
      </c>
    </row>
    <row r="21" spans="1:14" s="28" customFormat="1" ht="14.25">
      <c r="A21" s="26" t="s">
        <v>2</v>
      </c>
      <c r="B21" s="26" t="s">
        <v>3</v>
      </c>
      <c r="C21" s="26" t="s">
        <v>12</v>
      </c>
      <c r="D21" s="26" t="s">
        <v>7</v>
      </c>
      <c r="E21" s="26" t="s">
        <v>2</v>
      </c>
      <c r="F21" s="26" t="s">
        <v>4</v>
      </c>
      <c r="G21" s="26" t="s">
        <v>5</v>
      </c>
      <c r="H21" s="26" t="s">
        <v>11</v>
      </c>
      <c r="I21" s="47" t="s">
        <v>39</v>
      </c>
      <c r="J21" s="27">
        <f>J22</f>
        <v>603</v>
      </c>
      <c r="K21" s="27">
        <f>K22</f>
        <v>47</v>
      </c>
      <c r="L21" s="32">
        <f>L22</f>
        <v>40.6</v>
      </c>
      <c r="M21" s="41">
        <f>SUM(L21/K21)*100</f>
        <v>86.38297872340426</v>
      </c>
      <c r="N21" s="37">
        <f>SUM(L21/J21)*100</f>
        <v>6.733001658374793</v>
      </c>
    </row>
    <row r="22" spans="1:14" ht="25.5">
      <c r="A22" s="2" t="s">
        <v>2</v>
      </c>
      <c r="B22" s="2" t="s">
        <v>3</v>
      </c>
      <c r="C22" s="2" t="s">
        <v>12</v>
      </c>
      <c r="D22" s="2" t="s">
        <v>7</v>
      </c>
      <c r="E22" s="2" t="s">
        <v>25</v>
      </c>
      <c r="F22" s="2" t="s">
        <v>40</v>
      </c>
      <c r="G22" s="2" t="s">
        <v>5</v>
      </c>
      <c r="H22" s="2" t="s">
        <v>11</v>
      </c>
      <c r="I22" s="54" t="s">
        <v>41</v>
      </c>
      <c r="J22" s="20">
        <v>603</v>
      </c>
      <c r="K22" s="20">
        <v>47</v>
      </c>
      <c r="L22" s="31">
        <v>40.6</v>
      </c>
      <c r="M22" s="37"/>
      <c r="N22" s="37"/>
    </row>
    <row r="23" spans="1:14" s="28" customFormat="1" ht="14.25">
      <c r="A23" s="26" t="s">
        <v>2</v>
      </c>
      <c r="B23" s="26" t="s">
        <v>3</v>
      </c>
      <c r="C23" s="26" t="s">
        <v>12</v>
      </c>
      <c r="D23" s="26" t="s">
        <v>12</v>
      </c>
      <c r="E23" s="26" t="s">
        <v>2</v>
      </c>
      <c r="F23" s="26" t="s">
        <v>4</v>
      </c>
      <c r="G23" s="26" t="s">
        <v>5</v>
      </c>
      <c r="H23" s="26" t="s">
        <v>11</v>
      </c>
      <c r="I23" s="47" t="s">
        <v>15</v>
      </c>
      <c r="J23" s="27">
        <f>J24+J26</f>
        <v>2957</v>
      </c>
      <c r="K23" s="27">
        <f>K24+K26</f>
        <v>226</v>
      </c>
      <c r="L23" s="32">
        <f>L24+L26+L28</f>
        <v>385.7</v>
      </c>
      <c r="M23" s="41">
        <f>SUM(L23/K23)*100</f>
        <v>170.66371681415927</v>
      </c>
      <c r="N23" s="37">
        <f>SUM(L23/J23)*100</f>
        <v>13.043625295908015</v>
      </c>
    </row>
    <row r="24" spans="1:14" ht="45" customHeight="1">
      <c r="A24" s="2" t="s">
        <v>2</v>
      </c>
      <c r="B24" s="2" t="s">
        <v>3</v>
      </c>
      <c r="C24" s="2" t="s">
        <v>12</v>
      </c>
      <c r="D24" s="2" t="s">
        <v>12</v>
      </c>
      <c r="E24" s="2" t="s">
        <v>20</v>
      </c>
      <c r="F24" s="2" t="s">
        <v>4</v>
      </c>
      <c r="G24" s="2" t="s">
        <v>5</v>
      </c>
      <c r="H24" s="2" t="s">
        <v>11</v>
      </c>
      <c r="I24" s="54" t="s">
        <v>29</v>
      </c>
      <c r="J24" s="20">
        <f>SUM(J25)</f>
        <v>2957</v>
      </c>
      <c r="K24" s="20">
        <f>SUM(K25)</f>
        <v>226</v>
      </c>
      <c r="L24" s="31">
        <f>L25</f>
        <v>41.6</v>
      </c>
      <c r="M24" s="37">
        <f>SUM(L24/K24)*100</f>
        <v>18.4070796460177</v>
      </c>
      <c r="N24" s="37"/>
    </row>
    <row r="25" spans="1:14" ht="45" customHeight="1">
      <c r="A25" s="2" t="s">
        <v>2</v>
      </c>
      <c r="B25" s="2" t="s">
        <v>3</v>
      </c>
      <c r="C25" s="2" t="s">
        <v>12</v>
      </c>
      <c r="D25" s="2" t="s">
        <v>12</v>
      </c>
      <c r="E25" s="2" t="s">
        <v>28</v>
      </c>
      <c r="F25" s="2" t="s">
        <v>40</v>
      </c>
      <c r="G25" s="2" t="s">
        <v>5</v>
      </c>
      <c r="H25" s="2" t="s">
        <v>11</v>
      </c>
      <c r="I25" s="54" t="s">
        <v>45</v>
      </c>
      <c r="J25" s="20">
        <v>2957</v>
      </c>
      <c r="K25" s="20">
        <v>226</v>
      </c>
      <c r="L25" s="31">
        <v>41.6</v>
      </c>
      <c r="M25" s="37"/>
      <c r="N25" s="37"/>
    </row>
    <row r="26" spans="1:14" ht="45.75" customHeight="1">
      <c r="A26" s="2" t="s">
        <v>2</v>
      </c>
      <c r="B26" s="2" t="s">
        <v>3</v>
      </c>
      <c r="C26" s="2" t="s">
        <v>12</v>
      </c>
      <c r="D26" s="2" t="s">
        <v>12</v>
      </c>
      <c r="E26" s="2" t="s">
        <v>30</v>
      </c>
      <c r="F26" s="2" t="s">
        <v>4</v>
      </c>
      <c r="G26" s="2" t="s">
        <v>5</v>
      </c>
      <c r="H26" s="2" t="s">
        <v>11</v>
      </c>
      <c r="I26" s="54" t="s">
        <v>42</v>
      </c>
      <c r="J26" s="20"/>
      <c r="K26" s="20"/>
      <c r="L26" s="31">
        <f>L27</f>
        <v>339.7</v>
      </c>
      <c r="M26" s="37"/>
      <c r="N26" s="37"/>
    </row>
    <row r="27" spans="1:14" ht="45.75" customHeight="1">
      <c r="A27" s="2" t="s">
        <v>2</v>
      </c>
      <c r="B27" s="2" t="s">
        <v>3</v>
      </c>
      <c r="C27" s="2" t="s">
        <v>12</v>
      </c>
      <c r="D27" s="2" t="s">
        <v>12</v>
      </c>
      <c r="E27" s="2" t="s">
        <v>43</v>
      </c>
      <c r="F27" s="2" t="s">
        <v>40</v>
      </c>
      <c r="G27" s="2" t="s">
        <v>5</v>
      </c>
      <c r="H27" s="2" t="s">
        <v>11</v>
      </c>
      <c r="I27" s="54" t="s">
        <v>44</v>
      </c>
      <c r="J27" s="20"/>
      <c r="K27" s="20"/>
      <c r="L27" s="20">
        <v>339.7</v>
      </c>
      <c r="M27" s="37"/>
      <c r="N27" s="37"/>
    </row>
    <row r="28" spans="1:14" s="28" customFormat="1" ht="33.75" customHeight="1">
      <c r="A28" s="26" t="s">
        <v>2</v>
      </c>
      <c r="B28" s="26" t="s">
        <v>3</v>
      </c>
      <c r="C28" s="26" t="s">
        <v>52</v>
      </c>
      <c r="D28" s="26" t="s">
        <v>53</v>
      </c>
      <c r="E28" s="26" t="s">
        <v>2</v>
      </c>
      <c r="F28" s="26" t="s">
        <v>4</v>
      </c>
      <c r="G28" s="26" t="s">
        <v>5</v>
      </c>
      <c r="H28" s="26" t="s">
        <v>11</v>
      </c>
      <c r="I28" s="54" t="s">
        <v>56</v>
      </c>
      <c r="J28" s="27"/>
      <c r="K28" s="27"/>
      <c r="L28" s="32">
        <f>SUM(L29:L30)</f>
        <v>4.4</v>
      </c>
      <c r="M28" s="41"/>
      <c r="N28" s="37"/>
    </row>
    <row r="29" spans="1:14" ht="36" customHeight="1">
      <c r="A29" s="2" t="s">
        <v>2</v>
      </c>
      <c r="B29" s="2" t="s">
        <v>3</v>
      </c>
      <c r="C29" s="2" t="s">
        <v>52</v>
      </c>
      <c r="D29" s="2" t="s">
        <v>53</v>
      </c>
      <c r="E29" s="2" t="s">
        <v>54</v>
      </c>
      <c r="F29" s="2" t="s">
        <v>4</v>
      </c>
      <c r="G29" s="2" t="s">
        <v>5</v>
      </c>
      <c r="H29" s="2" t="s">
        <v>11</v>
      </c>
      <c r="I29" s="54" t="s">
        <v>56</v>
      </c>
      <c r="J29" s="20"/>
      <c r="K29" s="20"/>
      <c r="L29" s="31">
        <v>4.4</v>
      </c>
      <c r="M29" s="37"/>
      <c r="N29" s="37"/>
    </row>
    <row r="30" spans="1:14" ht="33" customHeight="1">
      <c r="A30" s="2" t="s">
        <v>2</v>
      </c>
      <c r="B30" s="2" t="s">
        <v>3</v>
      </c>
      <c r="C30" s="2" t="s">
        <v>52</v>
      </c>
      <c r="D30" s="2" t="s">
        <v>53</v>
      </c>
      <c r="E30" s="2" t="s">
        <v>54</v>
      </c>
      <c r="F30" s="2" t="s">
        <v>55</v>
      </c>
      <c r="G30" s="2" t="s">
        <v>5</v>
      </c>
      <c r="H30" s="2" t="s">
        <v>11</v>
      </c>
      <c r="I30" s="54" t="s">
        <v>56</v>
      </c>
      <c r="J30" s="20"/>
      <c r="K30" s="20"/>
      <c r="L30" s="31"/>
      <c r="M30" s="37"/>
      <c r="N30" s="37"/>
    </row>
    <row r="31" spans="1:14" ht="55.5" customHeight="1">
      <c r="A31" s="2" t="s">
        <v>2</v>
      </c>
      <c r="B31" s="2" t="s">
        <v>3</v>
      </c>
      <c r="C31" s="2" t="s">
        <v>16</v>
      </c>
      <c r="D31" s="2" t="s">
        <v>4</v>
      </c>
      <c r="E31" s="2" t="s">
        <v>2</v>
      </c>
      <c r="F31" s="2" t="s">
        <v>4</v>
      </c>
      <c r="G31" s="2" t="s">
        <v>5</v>
      </c>
      <c r="H31" s="2" t="s">
        <v>2</v>
      </c>
      <c r="I31" s="57" t="s">
        <v>17</v>
      </c>
      <c r="J31" s="20">
        <f>J33</f>
        <v>45</v>
      </c>
      <c r="K31" s="20">
        <f>K33</f>
        <v>7</v>
      </c>
      <c r="L31" s="31">
        <f>L33</f>
        <v>46</v>
      </c>
      <c r="M31" s="37">
        <f>SUM(L31/K31)*100</f>
        <v>657.1428571428571</v>
      </c>
      <c r="N31" s="37">
        <f>SUM(L31/J31)*100</f>
        <v>102.22222222222221</v>
      </c>
    </row>
    <row r="32" spans="1:14" ht="28.5" customHeight="1">
      <c r="A32" s="2" t="s">
        <v>2</v>
      </c>
      <c r="B32" s="2" t="s">
        <v>3</v>
      </c>
      <c r="C32" s="2" t="s">
        <v>16</v>
      </c>
      <c r="D32" s="2" t="s">
        <v>10</v>
      </c>
      <c r="E32" s="2" t="s">
        <v>2</v>
      </c>
      <c r="F32" s="2" t="s">
        <v>4</v>
      </c>
      <c r="G32" s="2" t="s">
        <v>5</v>
      </c>
      <c r="H32" s="2" t="s">
        <v>18</v>
      </c>
      <c r="I32" s="58" t="s">
        <v>19</v>
      </c>
      <c r="J32" s="20">
        <f>J35</f>
        <v>4</v>
      </c>
      <c r="K32" s="20">
        <f>K35</f>
        <v>1</v>
      </c>
      <c r="L32" s="31">
        <f>L35</f>
        <v>9.7</v>
      </c>
      <c r="M32" s="37"/>
      <c r="N32" s="37"/>
    </row>
    <row r="33" spans="1:14" ht="61.5" customHeight="1">
      <c r="A33" s="2" t="s">
        <v>2</v>
      </c>
      <c r="B33" s="2" t="s">
        <v>3</v>
      </c>
      <c r="C33" s="2" t="s">
        <v>16</v>
      </c>
      <c r="D33" s="2" t="s">
        <v>10</v>
      </c>
      <c r="E33" s="2" t="s">
        <v>20</v>
      </c>
      <c r="F33" s="2" t="s">
        <v>4</v>
      </c>
      <c r="G33" s="2" t="s">
        <v>5</v>
      </c>
      <c r="H33" s="2" t="s">
        <v>18</v>
      </c>
      <c r="I33" s="54" t="s">
        <v>27</v>
      </c>
      <c r="J33" s="20">
        <f>J34+J35</f>
        <v>45</v>
      </c>
      <c r="K33" s="20">
        <f>K34+K35</f>
        <v>7</v>
      </c>
      <c r="L33" s="31">
        <f>L34+L35</f>
        <v>46</v>
      </c>
      <c r="M33" s="37"/>
      <c r="N33" s="37"/>
    </row>
    <row r="34" spans="1:14" ht="54" customHeight="1">
      <c r="A34" s="2" t="s">
        <v>2</v>
      </c>
      <c r="B34" s="2" t="s">
        <v>3</v>
      </c>
      <c r="C34" s="2" t="s">
        <v>16</v>
      </c>
      <c r="D34" s="2" t="s">
        <v>10</v>
      </c>
      <c r="E34" s="2" t="s">
        <v>62</v>
      </c>
      <c r="F34" s="2" t="s">
        <v>7</v>
      </c>
      <c r="G34" s="2" t="s">
        <v>5</v>
      </c>
      <c r="H34" s="2" t="s">
        <v>18</v>
      </c>
      <c r="I34" s="54" t="s">
        <v>63</v>
      </c>
      <c r="J34" s="20">
        <v>41</v>
      </c>
      <c r="K34" s="20">
        <v>6</v>
      </c>
      <c r="L34" s="31">
        <v>36.3</v>
      </c>
      <c r="M34" s="37"/>
      <c r="N34" s="37"/>
    </row>
    <row r="35" spans="1:14" ht="69.75" customHeight="1">
      <c r="A35" s="2" t="s">
        <v>2</v>
      </c>
      <c r="B35" s="2" t="s">
        <v>3</v>
      </c>
      <c r="C35" s="2" t="s">
        <v>16</v>
      </c>
      <c r="D35" s="2" t="s">
        <v>10</v>
      </c>
      <c r="E35" s="2" t="s">
        <v>38</v>
      </c>
      <c r="F35" s="2" t="s">
        <v>40</v>
      </c>
      <c r="G35" s="2" t="s">
        <v>5</v>
      </c>
      <c r="H35" s="2" t="s">
        <v>18</v>
      </c>
      <c r="I35" s="54" t="s">
        <v>46</v>
      </c>
      <c r="J35" s="20">
        <v>4</v>
      </c>
      <c r="K35" s="20">
        <v>1</v>
      </c>
      <c r="L35" s="31">
        <v>9.7</v>
      </c>
      <c r="M35" s="37"/>
      <c r="N35" s="37"/>
    </row>
    <row r="36" spans="1:14" ht="15.75">
      <c r="A36" s="11" t="s">
        <v>2</v>
      </c>
      <c r="B36" s="11" t="s">
        <v>22</v>
      </c>
      <c r="C36" s="11" t="s">
        <v>4</v>
      </c>
      <c r="D36" s="11" t="s">
        <v>4</v>
      </c>
      <c r="E36" s="11" t="s">
        <v>2</v>
      </c>
      <c r="F36" s="11" t="s">
        <v>4</v>
      </c>
      <c r="G36" s="11" t="s">
        <v>5</v>
      </c>
      <c r="H36" s="11" t="s">
        <v>2</v>
      </c>
      <c r="I36" s="52" t="s">
        <v>21</v>
      </c>
      <c r="J36" s="20">
        <f>J37</f>
        <v>18673</v>
      </c>
      <c r="K36" s="20">
        <f>SUM(K37)</f>
        <v>6950.75</v>
      </c>
      <c r="L36" s="42">
        <f>SUM(L38:L41)</f>
        <v>6719.200000000001</v>
      </c>
      <c r="M36" s="37">
        <f>SUM(L36/K36)*100</f>
        <v>96.66870481602706</v>
      </c>
      <c r="N36" s="37">
        <f>SUM(L36/J36)*100</f>
        <v>35.98350559631554</v>
      </c>
    </row>
    <row r="37" spans="1:14" ht="46.5" customHeight="1">
      <c r="A37" s="8" t="s">
        <v>2</v>
      </c>
      <c r="B37" s="8" t="s">
        <v>22</v>
      </c>
      <c r="C37" s="8" t="s">
        <v>14</v>
      </c>
      <c r="D37" s="8" t="s">
        <v>4</v>
      </c>
      <c r="E37" s="8" t="s">
        <v>2</v>
      </c>
      <c r="F37" s="8" t="s">
        <v>4</v>
      </c>
      <c r="G37" s="8" t="s">
        <v>5</v>
      </c>
      <c r="H37" s="8" t="s">
        <v>2</v>
      </c>
      <c r="I37" s="54" t="s">
        <v>37</v>
      </c>
      <c r="J37" s="20">
        <f>SUM(J38:J41)</f>
        <v>18673</v>
      </c>
      <c r="K37" s="20">
        <f>SUM(K38:K41)</f>
        <v>6950.75</v>
      </c>
      <c r="L37" s="31">
        <f>SUM(L38:L41)</f>
        <v>6719.200000000001</v>
      </c>
      <c r="M37" s="37"/>
      <c r="N37" s="37"/>
    </row>
    <row r="38" spans="1:14" ht="56.25" customHeight="1">
      <c r="A38" s="39" t="s">
        <v>2</v>
      </c>
      <c r="B38" s="39" t="s">
        <v>22</v>
      </c>
      <c r="C38" s="39" t="s">
        <v>14</v>
      </c>
      <c r="D38" s="39" t="s">
        <v>7</v>
      </c>
      <c r="E38" s="39" t="s">
        <v>72</v>
      </c>
      <c r="F38" s="39" t="s">
        <v>40</v>
      </c>
      <c r="G38" s="39" t="s">
        <v>5</v>
      </c>
      <c r="H38" s="39" t="s">
        <v>24</v>
      </c>
      <c r="I38" s="54" t="s">
        <v>47</v>
      </c>
      <c r="J38" s="20">
        <v>12906</v>
      </c>
      <c r="K38" s="20">
        <v>5867</v>
      </c>
      <c r="L38" s="31">
        <v>5867</v>
      </c>
      <c r="M38" s="37"/>
      <c r="N38" s="37"/>
    </row>
    <row r="39" spans="1:14" ht="30" customHeight="1">
      <c r="A39" s="2" t="s">
        <v>2</v>
      </c>
      <c r="B39" s="2" t="s">
        <v>22</v>
      </c>
      <c r="C39" s="2" t="s">
        <v>14</v>
      </c>
      <c r="D39" s="2" t="s">
        <v>7</v>
      </c>
      <c r="E39" s="2" t="s">
        <v>73</v>
      </c>
      <c r="F39" s="2" t="s">
        <v>40</v>
      </c>
      <c r="G39" s="2" t="s">
        <v>5</v>
      </c>
      <c r="H39" s="2" t="s">
        <v>24</v>
      </c>
      <c r="I39" s="54" t="s">
        <v>47</v>
      </c>
      <c r="J39" s="20">
        <v>1855</v>
      </c>
      <c r="K39" s="20">
        <v>250</v>
      </c>
      <c r="L39" s="31">
        <v>157.3</v>
      </c>
      <c r="M39" s="37"/>
      <c r="N39" s="37"/>
    </row>
    <row r="40" spans="1:14" ht="30" customHeight="1">
      <c r="A40" s="2" t="s">
        <v>2</v>
      </c>
      <c r="B40" s="2" t="s">
        <v>22</v>
      </c>
      <c r="C40" s="2" t="s">
        <v>14</v>
      </c>
      <c r="D40" s="2" t="s">
        <v>14</v>
      </c>
      <c r="E40" s="2" t="s">
        <v>34</v>
      </c>
      <c r="F40" s="2" t="s">
        <v>40</v>
      </c>
      <c r="G40" s="2" t="s">
        <v>5</v>
      </c>
      <c r="H40" s="2" t="s">
        <v>24</v>
      </c>
      <c r="I40" s="54" t="s">
        <v>47</v>
      </c>
      <c r="J40" s="20">
        <v>2497</v>
      </c>
      <c r="K40" s="20">
        <v>511.75</v>
      </c>
      <c r="L40" s="31">
        <v>491.1</v>
      </c>
      <c r="M40" s="37"/>
      <c r="N40" s="37"/>
    </row>
    <row r="41" spans="1:14" ht="30" customHeight="1">
      <c r="A41" s="2" t="s">
        <v>2</v>
      </c>
      <c r="B41" s="2" t="s">
        <v>22</v>
      </c>
      <c r="C41" s="2" t="s">
        <v>14</v>
      </c>
      <c r="D41" s="2" t="s">
        <v>53</v>
      </c>
      <c r="E41" s="2" t="s">
        <v>74</v>
      </c>
      <c r="F41" s="2" t="s">
        <v>40</v>
      </c>
      <c r="G41" s="2" t="s">
        <v>5</v>
      </c>
      <c r="H41" s="2" t="s">
        <v>24</v>
      </c>
      <c r="I41" s="54" t="s">
        <v>47</v>
      </c>
      <c r="J41" s="20">
        <v>1415</v>
      </c>
      <c r="K41" s="20">
        <v>322</v>
      </c>
      <c r="L41" s="31">
        <v>203.8</v>
      </c>
      <c r="M41" s="37"/>
      <c r="N41" s="37"/>
    </row>
    <row r="42" spans="1:14" ht="22.5" customHeight="1">
      <c r="A42" s="16"/>
      <c r="B42" s="16"/>
      <c r="C42" s="16"/>
      <c r="D42" s="16"/>
      <c r="E42" s="16"/>
      <c r="F42" s="16"/>
      <c r="G42" s="16"/>
      <c r="H42" s="16"/>
      <c r="I42" s="53" t="s">
        <v>23</v>
      </c>
      <c r="J42" s="23">
        <f>J9+J36</f>
        <v>27847</v>
      </c>
      <c r="K42" s="23">
        <f>K9+K36</f>
        <v>8326.75</v>
      </c>
      <c r="L42" s="35">
        <f>L9+L36</f>
        <v>8242.550000000001</v>
      </c>
      <c r="M42" s="38">
        <f>SUM(L42/K42)*100</f>
        <v>98.98880115291081</v>
      </c>
      <c r="N42" s="37">
        <f>SUM(L42/J42)*100</f>
        <v>29.599418249721698</v>
      </c>
    </row>
    <row r="45" s="36" customFormat="1" ht="15">
      <c r="A45" s="36" t="s">
        <v>58</v>
      </c>
    </row>
    <row r="46" s="36" customFormat="1" ht="15">
      <c r="A46" s="36" t="s">
        <v>59</v>
      </c>
    </row>
  </sheetData>
  <sheetProtection/>
  <mergeCells count="4">
    <mergeCell ref="A3:M3"/>
    <mergeCell ref="A4:M4"/>
    <mergeCell ref="A5:M5"/>
    <mergeCell ref="A7:H7"/>
  </mergeCells>
  <printOptions horizontalCentered="1"/>
  <pageMargins left="0" right="0" top="1.1023622047244095" bottom="0.1968503937007874" header="0.5118110236220472" footer="0.2362204724409449"/>
  <pageSetup fitToHeight="2" fitToWidth="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N41"/>
  <sheetViews>
    <sheetView zoomScale="75" zoomScaleNormal="75" zoomScalePageLayoutView="0" workbookViewId="0" topLeftCell="A1">
      <pane xSplit="8" ySplit="4" topLeftCell="I5" activePane="bottomRight" state="frozen"/>
      <selection pane="topLeft" activeCell="A1" sqref="A1"/>
      <selection pane="topRight" activeCell="I1" sqref="I1"/>
      <selection pane="bottomLeft" activeCell="A8" sqref="A8"/>
      <selection pane="bottomRight" activeCell="K10" sqref="K10"/>
    </sheetView>
  </sheetViews>
  <sheetFormatPr defaultColWidth="9.140625" defaultRowHeight="12.75"/>
  <cols>
    <col min="1" max="1" width="5.8515625" style="9" customWidth="1"/>
    <col min="2" max="2" width="4.57421875" style="9" customWidth="1"/>
    <col min="3" max="3" width="5.57421875" style="9" customWidth="1"/>
    <col min="4" max="4" width="5.28125" style="9" customWidth="1"/>
    <col min="5" max="5" width="7.00390625" style="9" customWidth="1"/>
    <col min="6" max="6" width="6.140625" style="9" customWidth="1"/>
    <col min="7" max="7" width="6.8515625" style="9" customWidth="1"/>
    <col min="8" max="8" width="6.00390625" style="9" customWidth="1"/>
    <col min="9" max="9" width="62.7109375" style="9" customWidth="1"/>
    <col min="10" max="11" width="13.00390625" style="9" customWidth="1"/>
    <col min="12" max="12" width="14.28125" style="9" customWidth="1"/>
    <col min="13" max="13" width="12.57421875" style="9" customWidth="1"/>
    <col min="14" max="14" width="11.421875" style="9" customWidth="1"/>
    <col min="15" max="16384" width="9.140625" style="9" customWidth="1"/>
  </cols>
  <sheetData>
    <row r="1" spans="1:13" ht="15">
      <c r="A1" s="71" t="s">
        <v>60</v>
      </c>
      <c r="B1" s="71"/>
      <c r="C1" s="71"/>
      <c r="D1" s="71"/>
      <c r="E1" s="71"/>
      <c r="F1" s="71"/>
      <c r="G1" s="71"/>
      <c r="H1" s="71"/>
      <c r="I1" s="71"/>
      <c r="J1" s="71"/>
      <c r="K1" s="71"/>
      <c r="L1" s="71"/>
      <c r="M1" s="71"/>
    </row>
    <row r="2" spans="1:13" ht="15">
      <c r="A2" s="71" t="s">
        <v>51</v>
      </c>
      <c r="B2" s="71"/>
      <c r="C2" s="71"/>
      <c r="D2" s="71"/>
      <c r="E2" s="71"/>
      <c r="F2" s="71"/>
      <c r="G2" s="71"/>
      <c r="H2" s="71"/>
      <c r="I2" s="71"/>
      <c r="J2" s="71"/>
      <c r="K2" s="71"/>
      <c r="L2" s="71"/>
      <c r="M2" s="71"/>
    </row>
    <row r="3" spans="1:13" ht="15">
      <c r="A3" s="71" t="s">
        <v>75</v>
      </c>
      <c r="B3" s="71"/>
      <c r="C3" s="71"/>
      <c r="D3" s="71"/>
      <c r="E3" s="71"/>
      <c r="F3" s="71"/>
      <c r="G3" s="71"/>
      <c r="H3" s="71"/>
      <c r="I3" s="71"/>
      <c r="J3" s="71"/>
      <c r="K3" s="71"/>
      <c r="L3" s="71"/>
      <c r="M3" s="71"/>
    </row>
    <row r="4" spans="1:14" ht="54" customHeight="1">
      <c r="A4" s="75" t="s">
        <v>0</v>
      </c>
      <c r="B4" s="75"/>
      <c r="C4" s="75"/>
      <c r="D4" s="75"/>
      <c r="E4" s="75"/>
      <c r="F4" s="75"/>
      <c r="G4" s="75"/>
      <c r="H4" s="75"/>
      <c r="I4" s="49" t="s">
        <v>1</v>
      </c>
      <c r="J4" s="50" t="s">
        <v>61</v>
      </c>
      <c r="K4" s="50" t="s">
        <v>76</v>
      </c>
      <c r="L4" s="51" t="s">
        <v>50</v>
      </c>
      <c r="M4" s="50" t="s">
        <v>67</v>
      </c>
      <c r="N4" s="50" t="s">
        <v>69</v>
      </c>
    </row>
    <row r="5" spans="1:14" s="46" customFormat="1" ht="12">
      <c r="A5" s="48">
        <v>1</v>
      </c>
      <c r="B5" s="48">
        <v>2</v>
      </c>
      <c r="C5" s="48">
        <v>3</v>
      </c>
      <c r="D5" s="48">
        <v>4</v>
      </c>
      <c r="E5" s="48">
        <v>5</v>
      </c>
      <c r="F5" s="48">
        <v>6</v>
      </c>
      <c r="G5" s="48">
        <v>7</v>
      </c>
      <c r="H5" s="48">
        <v>8</v>
      </c>
      <c r="I5" s="48">
        <v>9</v>
      </c>
      <c r="J5" s="48">
        <v>10</v>
      </c>
      <c r="K5" s="48">
        <v>11</v>
      </c>
      <c r="L5" s="48">
        <v>12</v>
      </c>
      <c r="M5" s="48">
        <v>13</v>
      </c>
      <c r="N5" s="48">
        <v>14</v>
      </c>
    </row>
    <row r="6" spans="1:14" ht="15.75">
      <c r="A6" s="11" t="s">
        <v>2</v>
      </c>
      <c r="B6" s="11" t="s">
        <v>3</v>
      </c>
      <c r="C6" s="11" t="s">
        <v>4</v>
      </c>
      <c r="D6" s="11" t="s">
        <v>4</v>
      </c>
      <c r="E6" s="11" t="s">
        <v>2</v>
      </c>
      <c r="F6" s="11" t="s">
        <v>4</v>
      </c>
      <c r="G6" s="11" t="s">
        <v>5</v>
      </c>
      <c r="H6" s="11" t="s">
        <v>2</v>
      </c>
      <c r="I6" s="52" t="s">
        <v>6</v>
      </c>
      <c r="J6" s="19">
        <f>J7+J17+J28+J25+J15</f>
        <v>9274</v>
      </c>
      <c r="K6" s="19">
        <f>K7+K17+K28+K25+K15</f>
        <v>3549</v>
      </c>
      <c r="L6" s="24">
        <f>L7+L17+L28+L15</f>
        <v>4208.8</v>
      </c>
      <c r="M6" s="40">
        <f>SUM(L6/K6*100)</f>
        <v>118.59115243730629</v>
      </c>
      <c r="N6" s="37">
        <f>SUM(L6/J6)*100</f>
        <v>45.38279059736899</v>
      </c>
    </row>
    <row r="7" spans="1:14" ht="15">
      <c r="A7" s="2" t="s">
        <v>2</v>
      </c>
      <c r="B7" s="2" t="s">
        <v>3</v>
      </c>
      <c r="C7" s="2" t="s">
        <v>7</v>
      </c>
      <c r="D7" s="2" t="s">
        <v>4</v>
      </c>
      <c r="E7" s="2" t="s">
        <v>2</v>
      </c>
      <c r="F7" s="2" t="s">
        <v>4</v>
      </c>
      <c r="G7" s="2" t="s">
        <v>5</v>
      </c>
      <c r="H7" s="2" t="s">
        <v>2</v>
      </c>
      <c r="I7" s="53" t="s">
        <v>8</v>
      </c>
      <c r="J7" s="20">
        <f>SUM(J8)</f>
        <v>5618</v>
      </c>
      <c r="K7" s="20">
        <f>SUM(K8)</f>
        <v>2936</v>
      </c>
      <c r="L7" s="31">
        <f>SUM(L8)</f>
        <v>2342.0000000000005</v>
      </c>
      <c r="M7" s="37"/>
      <c r="N7" s="37"/>
    </row>
    <row r="8" spans="1:14" s="28" customFormat="1" ht="14.25">
      <c r="A8" s="26" t="s">
        <v>2</v>
      </c>
      <c r="B8" s="26" t="s">
        <v>3</v>
      </c>
      <c r="C8" s="26" t="s">
        <v>7</v>
      </c>
      <c r="D8" s="26" t="s">
        <v>14</v>
      </c>
      <c r="E8" s="26" t="s">
        <v>2</v>
      </c>
      <c r="F8" s="26" t="s">
        <v>7</v>
      </c>
      <c r="G8" s="26" t="s">
        <v>5</v>
      </c>
      <c r="H8" s="26" t="s">
        <v>11</v>
      </c>
      <c r="I8" s="47" t="s">
        <v>9</v>
      </c>
      <c r="J8" s="27">
        <f>J9+J10+J13+J14</f>
        <v>5618</v>
      </c>
      <c r="K8" s="27">
        <f>K9+K10+K13+K14</f>
        <v>2936</v>
      </c>
      <c r="L8" s="32">
        <f>L9+L10+L13+L14</f>
        <v>2342.0000000000005</v>
      </c>
      <c r="M8" s="41"/>
      <c r="N8" s="37"/>
    </row>
    <row r="9" spans="1:14" ht="37.5" customHeight="1">
      <c r="A9" s="2" t="s">
        <v>2</v>
      </c>
      <c r="B9" s="2" t="s">
        <v>3</v>
      </c>
      <c r="C9" s="2" t="s">
        <v>7</v>
      </c>
      <c r="D9" s="2" t="s">
        <v>14</v>
      </c>
      <c r="E9" s="2" t="s">
        <v>20</v>
      </c>
      <c r="F9" s="2" t="s">
        <v>7</v>
      </c>
      <c r="G9" s="2" t="s">
        <v>5</v>
      </c>
      <c r="H9" s="2" t="s">
        <v>11</v>
      </c>
      <c r="I9" s="54" t="s">
        <v>36</v>
      </c>
      <c r="J9" s="20"/>
      <c r="K9" s="20"/>
      <c r="L9" s="31"/>
      <c r="M9" s="37"/>
      <c r="N9" s="37"/>
    </row>
    <row r="10" spans="1:14" ht="42" customHeight="1">
      <c r="A10" s="2" t="s">
        <v>2</v>
      </c>
      <c r="B10" s="2" t="s">
        <v>3</v>
      </c>
      <c r="C10" s="2" t="s">
        <v>7</v>
      </c>
      <c r="D10" s="2" t="s">
        <v>14</v>
      </c>
      <c r="E10" s="2" t="s">
        <v>30</v>
      </c>
      <c r="F10" s="2" t="s">
        <v>7</v>
      </c>
      <c r="G10" s="2" t="s">
        <v>5</v>
      </c>
      <c r="H10" s="2" t="s">
        <v>11</v>
      </c>
      <c r="I10" s="55" t="s">
        <v>31</v>
      </c>
      <c r="J10" s="21">
        <f>J11+J12</f>
        <v>5618</v>
      </c>
      <c r="K10" s="21">
        <f>K11+K12</f>
        <v>2936</v>
      </c>
      <c r="L10" s="33">
        <f>SUM(L11+L12+L13)</f>
        <v>2341.2000000000003</v>
      </c>
      <c r="M10" s="37"/>
      <c r="N10" s="37"/>
    </row>
    <row r="11" spans="1:14" ht="73.5" customHeight="1">
      <c r="A11" s="3" t="s">
        <v>2</v>
      </c>
      <c r="B11" s="3" t="s">
        <v>3</v>
      </c>
      <c r="C11" s="3" t="s">
        <v>7</v>
      </c>
      <c r="D11" s="3" t="s">
        <v>14</v>
      </c>
      <c r="E11" s="3" t="s">
        <v>32</v>
      </c>
      <c r="F11" s="3" t="s">
        <v>7</v>
      </c>
      <c r="G11" s="3" t="s">
        <v>5</v>
      </c>
      <c r="H11" s="3" t="s">
        <v>11</v>
      </c>
      <c r="I11" s="55" t="s">
        <v>48</v>
      </c>
      <c r="J11" s="20">
        <v>5618</v>
      </c>
      <c r="K11" s="20">
        <v>2936</v>
      </c>
      <c r="L11" s="31">
        <v>2289</v>
      </c>
      <c r="M11" s="37"/>
      <c r="N11" s="37"/>
    </row>
    <row r="12" spans="1:14" ht="69.75" customHeight="1">
      <c r="A12" s="3" t="s">
        <v>2</v>
      </c>
      <c r="B12" s="3" t="s">
        <v>3</v>
      </c>
      <c r="C12" s="3" t="s">
        <v>7</v>
      </c>
      <c r="D12" s="3" t="s">
        <v>14</v>
      </c>
      <c r="E12" s="3" t="s">
        <v>33</v>
      </c>
      <c r="F12" s="3" t="s">
        <v>7</v>
      </c>
      <c r="G12" s="3" t="s">
        <v>5</v>
      </c>
      <c r="H12" s="3" t="s">
        <v>11</v>
      </c>
      <c r="I12" s="55" t="s">
        <v>49</v>
      </c>
      <c r="J12" s="21"/>
      <c r="K12" s="21"/>
      <c r="L12" s="31">
        <v>51.4</v>
      </c>
      <c r="M12" s="37"/>
      <c r="N12" s="37"/>
    </row>
    <row r="13" spans="1:14" s="14" customFormat="1" ht="138.75" customHeight="1">
      <c r="A13" s="3" t="s">
        <v>2</v>
      </c>
      <c r="B13" s="3" t="s">
        <v>3</v>
      </c>
      <c r="C13" s="3" t="s">
        <v>7</v>
      </c>
      <c r="D13" s="3" t="s">
        <v>14</v>
      </c>
      <c r="E13" s="3" t="s">
        <v>34</v>
      </c>
      <c r="F13" s="3" t="s">
        <v>7</v>
      </c>
      <c r="G13" s="3" t="s">
        <v>5</v>
      </c>
      <c r="H13" s="3" t="s">
        <v>11</v>
      </c>
      <c r="I13" s="7" t="s">
        <v>35</v>
      </c>
      <c r="J13" s="20"/>
      <c r="K13" s="20"/>
      <c r="L13" s="31">
        <v>0.8</v>
      </c>
      <c r="M13" s="37"/>
      <c r="N13" s="37"/>
    </row>
    <row r="14" spans="1:14" s="14" customFormat="1" ht="70.5" customHeight="1">
      <c r="A14" s="3" t="s">
        <v>2</v>
      </c>
      <c r="B14" s="3" t="s">
        <v>3</v>
      </c>
      <c r="C14" s="3" t="s">
        <v>7</v>
      </c>
      <c r="D14" s="3" t="s">
        <v>14</v>
      </c>
      <c r="E14" s="3" t="s">
        <v>54</v>
      </c>
      <c r="F14" s="3" t="s">
        <v>7</v>
      </c>
      <c r="G14" s="3" t="s">
        <v>5</v>
      </c>
      <c r="H14" s="3" t="s">
        <v>11</v>
      </c>
      <c r="I14" s="7" t="s">
        <v>57</v>
      </c>
      <c r="J14" s="20"/>
      <c r="K14" s="20"/>
      <c r="L14" s="20"/>
      <c r="M14" s="37"/>
      <c r="N14" s="37"/>
    </row>
    <row r="15" spans="1:14" ht="15.75">
      <c r="A15" s="3" t="s">
        <v>2</v>
      </c>
      <c r="B15" s="3" t="s">
        <v>3</v>
      </c>
      <c r="C15" s="3" t="s">
        <v>10</v>
      </c>
      <c r="D15" s="3" t="s">
        <v>4</v>
      </c>
      <c r="E15" s="3" t="s">
        <v>2</v>
      </c>
      <c r="F15" s="3" t="s">
        <v>4</v>
      </c>
      <c r="G15" s="3" t="s">
        <v>2</v>
      </c>
      <c r="H15" s="3" t="s">
        <v>2</v>
      </c>
      <c r="I15" s="56" t="s">
        <v>70</v>
      </c>
      <c r="J15" s="20">
        <f>SUM(J16)</f>
        <v>1</v>
      </c>
      <c r="K15" s="20"/>
      <c r="L15" s="20"/>
      <c r="M15" s="37"/>
      <c r="N15" s="37">
        <f>SUM(L15/J15)*100</f>
        <v>0</v>
      </c>
    </row>
    <row r="16" spans="1:14" s="28" customFormat="1" ht="14.25">
      <c r="A16" s="3" t="s">
        <v>2</v>
      </c>
      <c r="B16" s="3" t="s">
        <v>3</v>
      </c>
      <c r="C16" s="3" t="s">
        <v>10</v>
      </c>
      <c r="D16" s="3" t="s">
        <v>55</v>
      </c>
      <c r="E16" s="3" t="s">
        <v>2</v>
      </c>
      <c r="F16" s="3" t="s">
        <v>7</v>
      </c>
      <c r="G16" s="3" t="s">
        <v>2</v>
      </c>
      <c r="H16" s="3" t="s">
        <v>11</v>
      </c>
      <c r="I16" s="7" t="s">
        <v>71</v>
      </c>
      <c r="J16" s="20">
        <v>1</v>
      </c>
      <c r="K16" s="20"/>
      <c r="L16" s="20"/>
      <c r="M16" s="37"/>
      <c r="N16" s="37">
        <f>SUM(L16/J16)*100</f>
        <v>0</v>
      </c>
    </row>
    <row r="17" spans="1:14" ht="15.75">
      <c r="A17" s="2" t="s">
        <v>2</v>
      </c>
      <c r="B17" s="2" t="s">
        <v>3</v>
      </c>
      <c r="C17" s="2" t="s">
        <v>12</v>
      </c>
      <c r="D17" s="2" t="s">
        <v>4</v>
      </c>
      <c r="E17" s="2" t="s">
        <v>2</v>
      </c>
      <c r="F17" s="2" t="s">
        <v>4</v>
      </c>
      <c r="G17" s="2" t="s">
        <v>5</v>
      </c>
      <c r="H17" s="2" t="s">
        <v>2</v>
      </c>
      <c r="I17" s="52" t="s">
        <v>13</v>
      </c>
      <c r="J17" s="22">
        <f>J18+J20</f>
        <v>3560</v>
      </c>
      <c r="K17" s="22">
        <f>K18+K20</f>
        <v>546</v>
      </c>
      <c r="L17" s="34">
        <f>L18+L20</f>
        <v>1701.3</v>
      </c>
      <c r="M17" s="37">
        <f>SUM(L17/K17)*100</f>
        <v>311.5934065934066</v>
      </c>
      <c r="N17" s="37">
        <f>SUM(L17/J17)*100</f>
        <v>47.78932584269663</v>
      </c>
    </row>
    <row r="18" spans="1:14" s="28" customFormat="1" ht="14.25">
      <c r="A18" s="26" t="s">
        <v>2</v>
      </c>
      <c r="B18" s="26" t="s">
        <v>3</v>
      </c>
      <c r="C18" s="26" t="s">
        <v>12</v>
      </c>
      <c r="D18" s="26" t="s">
        <v>7</v>
      </c>
      <c r="E18" s="26" t="s">
        <v>2</v>
      </c>
      <c r="F18" s="26" t="s">
        <v>4</v>
      </c>
      <c r="G18" s="26" t="s">
        <v>5</v>
      </c>
      <c r="H18" s="26" t="s">
        <v>11</v>
      </c>
      <c r="I18" s="47" t="s">
        <v>39</v>
      </c>
      <c r="J18" s="27">
        <f>J19</f>
        <v>603</v>
      </c>
      <c r="K18" s="27">
        <f>K19</f>
        <v>125</v>
      </c>
      <c r="L18" s="32">
        <f>L19</f>
        <v>104.1</v>
      </c>
      <c r="M18" s="41">
        <f>SUM(L18/K18)*100</f>
        <v>83.28</v>
      </c>
      <c r="N18" s="37">
        <f>SUM(L18/J18)*100</f>
        <v>17.263681592039802</v>
      </c>
    </row>
    <row r="19" spans="1:14" ht="45" customHeight="1">
      <c r="A19" s="2" t="s">
        <v>2</v>
      </c>
      <c r="B19" s="2" t="s">
        <v>3</v>
      </c>
      <c r="C19" s="2" t="s">
        <v>12</v>
      </c>
      <c r="D19" s="2" t="s">
        <v>7</v>
      </c>
      <c r="E19" s="2" t="s">
        <v>25</v>
      </c>
      <c r="F19" s="2" t="s">
        <v>40</v>
      </c>
      <c r="G19" s="2" t="s">
        <v>5</v>
      </c>
      <c r="H19" s="2" t="s">
        <v>11</v>
      </c>
      <c r="I19" s="54" t="s">
        <v>41</v>
      </c>
      <c r="J19" s="20">
        <v>603</v>
      </c>
      <c r="K19" s="20">
        <v>125</v>
      </c>
      <c r="L19" s="31">
        <v>104.1</v>
      </c>
      <c r="M19" s="37"/>
      <c r="N19" s="37"/>
    </row>
    <row r="20" spans="1:14" ht="45" customHeight="1">
      <c r="A20" s="26" t="s">
        <v>2</v>
      </c>
      <c r="B20" s="26" t="s">
        <v>3</v>
      </c>
      <c r="C20" s="26" t="s">
        <v>12</v>
      </c>
      <c r="D20" s="26" t="s">
        <v>12</v>
      </c>
      <c r="E20" s="26" t="s">
        <v>2</v>
      </c>
      <c r="F20" s="26" t="s">
        <v>4</v>
      </c>
      <c r="G20" s="26" t="s">
        <v>5</v>
      </c>
      <c r="H20" s="26" t="s">
        <v>11</v>
      </c>
      <c r="I20" s="47" t="s">
        <v>15</v>
      </c>
      <c r="J20" s="27">
        <f>J21+J23</f>
        <v>2957</v>
      </c>
      <c r="K20" s="27">
        <f>K21+K23</f>
        <v>421</v>
      </c>
      <c r="L20" s="32">
        <f>L21+L23+L25</f>
        <v>1597.2</v>
      </c>
      <c r="M20" s="41">
        <f>SUM(L20/K20)*100</f>
        <v>379.38242280285033</v>
      </c>
      <c r="N20" s="37">
        <f>SUM(L20/J20)*100</f>
        <v>54.01420358471424</v>
      </c>
    </row>
    <row r="21" spans="1:14" ht="45.75" customHeight="1">
      <c r="A21" s="2" t="s">
        <v>2</v>
      </c>
      <c r="B21" s="2" t="s">
        <v>3</v>
      </c>
      <c r="C21" s="2" t="s">
        <v>12</v>
      </c>
      <c r="D21" s="2" t="s">
        <v>12</v>
      </c>
      <c r="E21" s="2" t="s">
        <v>20</v>
      </c>
      <c r="F21" s="2" t="s">
        <v>4</v>
      </c>
      <c r="G21" s="2" t="s">
        <v>5</v>
      </c>
      <c r="H21" s="2" t="s">
        <v>11</v>
      </c>
      <c r="I21" s="54" t="s">
        <v>29</v>
      </c>
      <c r="J21" s="20">
        <f>SUM(J22)</f>
        <v>2957</v>
      </c>
      <c r="K21" s="20">
        <v>421</v>
      </c>
      <c r="L21" s="31">
        <f>L22</f>
        <v>49</v>
      </c>
      <c r="M21" s="37"/>
      <c r="N21" s="37"/>
    </row>
    <row r="22" spans="1:14" ht="45.75" customHeight="1">
      <c r="A22" s="2" t="s">
        <v>2</v>
      </c>
      <c r="B22" s="2" t="s">
        <v>3</v>
      </c>
      <c r="C22" s="2" t="s">
        <v>12</v>
      </c>
      <c r="D22" s="2" t="s">
        <v>12</v>
      </c>
      <c r="E22" s="2" t="s">
        <v>28</v>
      </c>
      <c r="F22" s="2" t="s">
        <v>40</v>
      </c>
      <c r="G22" s="2" t="s">
        <v>5</v>
      </c>
      <c r="H22" s="2" t="s">
        <v>11</v>
      </c>
      <c r="I22" s="54" t="s">
        <v>45</v>
      </c>
      <c r="J22" s="20">
        <v>2957</v>
      </c>
      <c r="K22" s="20">
        <v>421</v>
      </c>
      <c r="L22" s="31">
        <v>49</v>
      </c>
      <c r="M22" s="37"/>
      <c r="N22" s="37"/>
    </row>
    <row r="23" spans="1:14" s="28" customFormat="1" ht="33.75" customHeight="1">
      <c r="A23" s="2" t="s">
        <v>2</v>
      </c>
      <c r="B23" s="2" t="s">
        <v>3</v>
      </c>
      <c r="C23" s="2" t="s">
        <v>12</v>
      </c>
      <c r="D23" s="2" t="s">
        <v>12</v>
      </c>
      <c r="E23" s="2" t="s">
        <v>30</v>
      </c>
      <c r="F23" s="2" t="s">
        <v>4</v>
      </c>
      <c r="G23" s="2" t="s">
        <v>5</v>
      </c>
      <c r="H23" s="2" t="s">
        <v>11</v>
      </c>
      <c r="I23" s="54" t="s">
        <v>42</v>
      </c>
      <c r="J23" s="20"/>
      <c r="K23" s="20"/>
      <c r="L23" s="31">
        <f>L24</f>
        <v>1546</v>
      </c>
      <c r="M23" s="37"/>
      <c r="N23" s="37"/>
    </row>
    <row r="24" spans="1:14" ht="36" customHeight="1">
      <c r="A24" s="2" t="s">
        <v>2</v>
      </c>
      <c r="B24" s="2" t="s">
        <v>3</v>
      </c>
      <c r="C24" s="2" t="s">
        <v>12</v>
      </c>
      <c r="D24" s="2" t="s">
        <v>12</v>
      </c>
      <c r="E24" s="2" t="s">
        <v>43</v>
      </c>
      <c r="F24" s="2" t="s">
        <v>40</v>
      </c>
      <c r="G24" s="2" t="s">
        <v>5</v>
      </c>
      <c r="H24" s="2" t="s">
        <v>11</v>
      </c>
      <c r="I24" s="54" t="s">
        <v>44</v>
      </c>
      <c r="J24" s="20"/>
      <c r="K24" s="20"/>
      <c r="L24" s="20">
        <v>1546</v>
      </c>
      <c r="M24" s="37"/>
      <c r="N24" s="37"/>
    </row>
    <row r="25" spans="1:14" ht="33" customHeight="1">
      <c r="A25" s="26" t="s">
        <v>2</v>
      </c>
      <c r="B25" s="26" t="s">
        <v>3</v>
      </c>
      <c r="C25" s="26" t="s">
        <v>52</v>
      </c>
      <c r="D25" s="26" t="s">
        <v>53</v>
      </c>
      <c r="E25" s="26" t="s">
        <v>2</v>
      </c>
      <c r="F25" s="26" t="s">
        <v>4</v>
      </c>
      <c r="G25" s="26" t="s">
        <v>5</v>
      </c>
      <c r="H25" s="26" t="s">
        <v>11</v>
      </c>
      <c r="I25" s="54" t="s">
        <v>56</v>
      </c>
      <c r="J25" s="27"/>
      <c r="K25" s="27"/>
      <c r="L25" s="32">
        <f>SUM(L26:L27)</f>
        <v>2.2</v>
      </c>
      <c r="M25" s="41"/>
      <c r="N25" s="37"/>
    </row>
    <row r="26" spans="1:14" ht="55.5" customHeight="1">
      <c r="A26" s="2" t="s">
        <v>2</v>
      </c>
      <c r="B26" s="2" t="s">
        <v>3</v>
      </c>
      <c r="C26" s="2" t="s">
        <v>52</v>
      </c>
      <c r="D26" s="2" t="s">
        <v>53</v>
      </c>
      <c r="E26" s="2" t="s">
        <v>54</v>
      </c>
      <c r="F26" s="2" t="s">
        <v>4</v>
      </c>
      <c r="G26" s="2" t="s">
        <v>5</v>
      </c>
      <c r="H26" s="2" t="s">
        <v>11</v>
      </c>
      <c r="I26" s="54" t="s">
        <v>56</v>
      </c>
      <c r="J26" s="20"/>
      <c r="K26" s="20"/>
      <c r="L26" s="31">
        <v>2.2</v>
      </c>
      <c r="M26" s="37"/>
      <c r="N26" s="37"/>
    </row>
    <row r="27" spans="1:14" ht="28.5" customHeight="1">
      <c r="A27" s="2" t="s">
        <v>2</v>
      </c>
      <c r="B27" s="2" t="s">
        <v>3</v>
      </c>
      <c r="C27" s="2" t="s">
        <v>52</v>
      </c>
      <c r="D27" s="2" t="s">
        <v>53</v>
      </c>
      <c r="E27" s="2" t="s">
        <v>54</v>
      </c>
      <c r="F27" s="2" t="s">
        <v>55</v>
      </c>
      <c r="G27" s="2" t="s">
        <v>5</v>
      </c>
      <c r="H27" s="2" t="s">
        <v>11</v>
      </c>
      <c r="I27" s="54" t="s">
        <v>56</v>
      </c>
      <c r="J27" s="20"/>
      <c r="K27" s="20"/>
      <c r="L27" s="31"/>
      <c r="M27" s="37"/>
      <c r="N27" s="37"/>
    </row>
    <row r="28" spans="1:14" ht="61.5" customHeight="1">
      <c r="A28" s="2" t="s">
        <v>2</v>
      </c>
      <c r="B28" s="2" t="s">
        <v>3</v>
      </c>
      <c r="C28" s="2" t="s">
        <v>16</v>
      </c>
      <c r="D28" s="2" t="s">
        <v>4</v>
      </c>
      <c r="E28" s="2" t="s">
        <v>2</v>
      </c>
      <c r="F28" s="2" t="s">
        <v>4</v>
      </c>
      <c r="G28" s="2" t="s">
        <v>5</v>
      </c>
      <c r="H28" s="2" t="s">
        <v>2</v>
      </c>
      <c r="I28" s="57" t="s">
        <v>17</v>
      </c>
      <c r="J28" s="20">
        <f>J30</f>
        <v>95</v>
      </c>
      <c r="K28" s="20">
        <f>K30</f>
        <v>67</v>
      </c>
      <c r="L28" s="31">
        <f>L30</f>
        <v>165.5</v>
      </c>
      <c r="M28" s="37">
        <f>SUM(L28/K28)*100</f>
        <v>247.01492537313433</v>
      </c>
      <c r="N28" s="37">
        <f>SUM(L28/J28)*100</f>
        <v>174.21052631578948</v>
      </c>
    </row>
    <row r="29" spans="1:14" ht="54" customHeight="1">
      <c r="A29" s="2" t="s">
        <v>2</v>
      </c>
      <c r="B29" s="2" t="s">
        <v>3</v>
      </c>
      <c r="C29" s="2" t="s">
        <v>16</v>
      </c>
      <c r="D29" s="2" t="s">
        <v>10</v>
      </c>
      <c r="E29" s="2" t="s">
        <v>2</v>
      </c>
      <c r="F29" s="2" t="s">
        <v>4</v>
      </c>
      <c r="G29" s="2" t="s">
        <v>5</v>
      </c>
      <c r="H29" s="2" t="s">
        <v>18</v>
      </c>
      <c r="I29" s="58" t="s">
        <v>19</v>
      </c>
      <c r="J29" s="20">
        <f>J32</f>
        <v>10</v>
      </c>
      <c r="K29" s="20">
        <f>K32</f>
        <v>8</v>
      </c>
      <c r="L29" s="31">
        <f>L32</f>
        <v>11.5</v>
      </c>
      <c r="M29" s="37"/>
      <c r="N29" s="37"/>
    </row>
    <row r="30" spans="1:14" ht="69.75" customHeight="1">
      <c r="A30" s="2" t="s">
        <v>2</v>
      </c>
      <c r="B30" s="2" t="s">
        <v>3</v>
      </c>
      <c r="C30" s="2" t="s">
        <v>16</v>
      </c>
      <c r="D30" s="2" t="s">
        <v>10</v>
      </c>
      <c r="E30" s="2" t="s">
        <v>20</v>
      </c>
      <c r="F30" s="2" t="s">
        <v>4</v>
      </c>
      <c r="G30" s="2" t="s">
        <v>5</v>
      </c>
      <c r="H30" s="2" t="s">
        <v>18</v>
      </c>
      <c r="I30" s="54" t="s">
        <v>27</v>
      </c>
      <c r="J30" s="20">
        <f>J31+J32</f>
        <v>95</v>
      </c>
      <c r="K30" s="20">
        <f>K31+K32</f>
        <v>67</v>
      </c>
      <c r="L30" s="31">
        <f>L31+L32</f>
        <v>165.5</v>
      </c>
      <c r="M30" s="37"/>
      <c r="N30" s="37"/>
    </row>
    <row r="31" spans="1:14" ht="51">
      <c r="A31" s="2" t="s">
        <v>2</v>
      </c>
      <c r="B31" s="2" t="s">
        <v>3</v>
      </c>
      <c r="C31" s="2" t="s">
        <v>16</v>
      </c>
      <c r="D31" s="2" t="s">
        <v>10</v>
      </c>
      <c r="E31" s="2" t="s">
        <v>62</v>
      </c>
      <c r="F31" s="2" t="s">
        <v>7</v>
      </c>
      <c r="G31" s="2" t="s">
        <v>5</v>
      </c>
      <c r="H31" s="2" t="s">
        <v>18</v>
      </c>
      <c r="I31" s="54" t="s">
        <v>63</v>
      </c>
      <c r="J31" s="20">
        <v>85</v>
      </c>
      <c r="K31" s="20">
        <v>59</v>
      </c>
      <c r="L31" s="31">
        <v>154</v>
      </c>
      <c r="M31" s="37"/>
      <c r="N31" s="37"/>
    </row>
    <row r="32" spans="1:14" ht="81.75" customHeight="1">
      <c r="A32" s="2" t="s">
        <v>2</v>
      </c>
      <c r="B32" s="2" t="s">
        <v>3</v>
      </c>
      <c r="C32" s="2" t="s">
        <v>16</v>
      </c>
      <c r="D32" s="2" t="s">
        <v>10</v>
      </c>
      <c r="E32" s="2" t="s">
        <v>38</v>
      </c>
      <c r="F32" s="2" t="s">
        <v>40</v>
      </c>
      <c r="G32" s="2" t="s">
        <v>5</v>
      </c>
      <c r="H32" s="2" t="s">
        <v>18</v>
      </c>
      <c r="I32" s="54" t="s">
        <v>46</v>
      </c>
      <c r="J32" s="20">
        <v>10</v>
      </c>
      <c r="K32" s="20">
        <v>8</v>
      </c>
      <c r="L32" s="31">
        <v>11.5</v>
      </c>
      <c r="M32" s="37"/>
      <c r="N32" s="37"/>
    </row>
    <row r="33" spans="1:14" ht="47.25" customHeight="1">
      <c r="A33" s="11" t="s">
        <v>2</v>
      </c>
      <c r="B33" s="11" t="s">
        <v>22</v>
      </c>
      <c r="C33" s="11" t="s">
        <v>4</v>
      </c>
      <c r="D33" s="11" t="s">
        <v>4</v>
      </c>
      <c r="E33" s="11" t="s">
        <v>2</v>
      </c>
      <c r="F33" s="11" t="s">
        <v>4</v>
      </c>
      <c r="G33" s="11" t="s">
        <v>5</v>
      </c>
      <c r="H33" s="11" t="s">
        <v>2</v>
      </c>
      <c r="I33" s="52" t="s">
        <v>21</v>
      </c>
      <c r="J33" s="20">
        <f>J34</f>
        <v>19013</v>
      </c>
      <c r="K33" s="20">
        <f>SUM(K34)</f>
        <v>10522.5</v>
      </c>
      <c r="L33" s="42">
        <f>SUM(L35:L38)</f>
        <v>14219</v>
      </c>
      <c r="M33" s="37">
        <f>SUM(L33/K33)*100</f>
        <v>135.12948443810882</v>
      </c>
      <c r="N33" s="37">
        <f>SUM(L33/J33)*100</f>
        <v>74.7856729606059</v>
      </c>
    </row>
    <row r="34" spans="1:14" ht="45.75" customHeight="1">
      <c r="A34" s="8" t="s">
        <v>2</v>
      </c>
      <c r="B34" s="8" t="s">
        <v>22</v>
      </c>
      <c r="C34" s="8" t="s">
        <v>14</v>
      </c>
      <c r="D34" s="8" t="s">
        <v>4</v>
      </c>
      <c r="E34" s="8" t="s">
        <v>2</v>
      </c>
      <c r="F34" s="8" t="s">
        <v>4</v>
      </c>
      <c r="G34" s="8" t="s">
        <v>5</v>
      </c>
      <c r="H34" s="8" t="s">
        <v>2</v>
      </c>
      <c r="I34" s="54" t="s">
        <v>37</v>
      </c>
      <c r="J34" s="20">
        <f>SUM(J35:J38)</f>
        <v>19013</v>
      </c>
      <c r="K34" s="20">
        <f>SUM(K35:K38)</f>
        <v>10522.5</v>
      </c>
      <c r="L34" s="31">
        <f>SUM(L35:L38)</f>
        <v>14219</v>
      </c>
      <c r="M34" s="37"/>
      <c r="N34" s="37"/>
    </row>
    <row r="35" spans="1:14" ht="32.25" customHeight="1">
      <c r="A35" s="39" t="s">
        <v>2</v>
      </c>
      <c r="B35" s="39" t="s">
        <v>22</v>
      </c>
      <c r="C35" s="39" t="s">
        <v>14</v>
      </c>
      <c r="D35" s="39" t="s">
        <v>7</v>
      </c>
      <c r="E35" s="39" t="s">
        <v>72</v>
      </c>
      <c r="F35" s="39" t="s">
        <v>40</v>
      </c>
      <c r="G35" s="39" t="s">
        <v>5</v>
      </c>
      <c r="H35" s="39" t="s">
        <v>24</v>
      </c>
      <c r="I35" s="54" t="s">
        <v>47</v>
      </c>
      <c r="J35" s="20">
        <v>12906</v>
      </c>
      <c r="K35" s="20">
        <v>7247</v>
      </c>
      <c r="L35" s="31">
        <v>12160</v>
      </c>
      <c r="M35" s="37"/>
      <c r="N35" s="37"/>
    </row>
    <row r="36" spans="1:14" ht="36.75" customHeight="1">
      <c r="A36" s="2" t="s">
        <v>2</v>
      </c>
      <c r="B36" s="2" t="s">
        <v>22</v>
      </c>
      <c r="C36" s="2" t="s">
        <v>14</v>
      </c>
      <c r="D36" s="2" t="s">
        <v>7</v>
      </c>
      <c r="E36" s="2" t="s">
        <v>73</v>
      </c>
      <c r="F36" s="2" t="s">
        <v>40</v>
      </c>
      <c r="G36" s="2" t="s">
        <v>5</v>
      </c>
      <c r="H36" s="2" t="s">
        <v>24</v>
      </c>
      <c r="I36" s="54" t="s">
        <v>47</v>
      </c>
      <c r="J36" s="20">
        <v>2195</v>
      </c>
      <c r="K36" s="20">
        <v>1476</v>
      </c>
      <c r="L36" s="31">
        <v>360.7</v>
      </c>
      <c r="M36" s="37"/>
      <c r="N36" s="37"/>
    </row>
    <row r="37" spans="1:14" ht="32.25" customHeight="1">
      <c r="A37" s="2" t="s">
        <v>2</v>
      </c>
      <c r="B37" s="2" t="s">
        <v>22</v>
      </c>
      <c r="C37" s="2" t="s">
        <v>14</v>
      </c>
      <c r="D37" s="2" t="s">
        <v>14</v>
      </c>
      <c r="E37" s="2" t="s">
        <v>34</v>
      </c>
      <c r="F37" s="2" t="s">
        <v>40</v>
      </c>
      <c r="G37" s="2" t="s">
        <v>5</v>
      </c>
      <c r="H37" s="2" t="s">
        <v>24</v>
      </c>
      <c r="I37" s="54" t="s">
        <v>47</v>
      </c>
      <c r="J37" s="20">
        <v>2497</v>
      </c>
      <c r="K37" s="20">
        <v>1119.5</v>
      </c>
      <c r="L37" s="31">
        <v>1119.5</v>
      </c>
      <c r="M37" s="37"/>
      <c r="N37" s="37"/>
    </row>
    <row r="38" spans="1:14" s="36" customFormat="1" ht="25.5">
      <c r="A38" s="2" t="s">
        <v>2</v>
      </c>
      <c r="B38" s="2" t="s">
        <v>22</v>
      </c>
      <c r="C38" s="2" t="s">
        <v>14</v>
      </c>
      <c r="D38" s="2" t="s">
        <v>53</v>
      </c>
      <c r="E38" s="2" t="s">
        <v>74</v>
      </c>
      <c r="F38" s="2" t="s">
        <v>40</v>
      </c>
      <c r="G38" s="2" t="s">
        <v>5</v>
      </c>
      <c r="H38" s="2" t="s">
        <v>24</v>
      </c>
      <c r="I38" s="54" t="s">
        <v>47</v>
      </c>
      <c r="J38" s="20">
        <v>1415</v>
      </c>
      <c r="K38" s="20">
        <v>680</v>
      </c>
      <c r="L38" s="31">
        <v>578.8</v>
      </c>
      <c r="M38" s="37"/>
      <c r="N38" s="37"/>
    </row>
    <row r="39" spans="1:14" s="36" customFormat="1" ht="15.75">
      <c r="A39" s="16"/>
      <c r="B39" s="16"/>
      <c r="C39" s="16"/>
      <c r="D39" s="16"/>
      <c r="E39" s="16"/>
      <c r="F39" s="16"/>
      <c r="G39" s="16"/>
      <c r="H39" s="16"/>
      <c r="I39" s="53" t="s">
        <v>23</v>
      </c>
      <c r="J39" s="23">
        <f>J6+J33</f>
        <v>28287</v>
      </c>
      <c r="K39" s="23">
        <f>K6+K33</f>
        <v>14071.5</v>
      </c>
      <c r="L39" s="35">
        <f>L6+L33</f>
        <v>18427.8</v>
      </c>
      <c r="M39" s="38">
        <f>SUM(L39/K39)*100</f>
        <v>130.95832000852786</v>
      </c>
      <c r="N39" s="37">
        <f>SUM(L39/J39)*100</f>
        <v>65.14582670484674</v>
      </c>
    </row>
    <row r="40" spans="1:14" ht="15">
      <c r="A40" s="36"/>
      <c r="B40" s="36"/>
      <c r="C40" s="36"/>
      <c r="D40" s="36"/>
      <c r="E40" s="36"/>
      <c r="F40" s="36"/>
      <c r="G40" s="36"/>
      <c r="H40" s="36"/>
      <c r="I40" s="36"/>
      <c r="J40" s="36"/>
      <c r="K40" s="36"/>
      <c r="L40" s="36"/>
      <c r="M40" s="36"/>
      <c r="N40" s="36"/>
    </row>
    <row r="41" spans="1:14" ht="15">
      <c r="A41" s="36"/>
      <c r="B41" s="36"/>
      <c r="C41" s="36"/>
      <c r="D41" s="36"/>
      <c r="E41" s="36"/>
      <c r="F41" s="36"/>
      <c r="G41" s="36"/>
      <c r="H41" s="36"/>
      <c r="I41" s="36"/>
      <c r="J41" s="36"/>
      <c r="K41" s="36"/>
      <c r="L41" s="36"/>
      <c r="M41" s="36"/>
      <c r="N41" s="36"/>
    </row>
  </sheetData>
  <sheetProtection/>
  <mergeCells count="4">
    <mergeCell ref="A4:H4"/>
    <mergeCell ref="A1:M1"/>
    <mergeCell ref="A2:M2"/>
    <mergeCell ref="A3:M3"/>
  </mergeCells>
  <printOptions horizontalCentered="1"/>
  <pageMargins left="0.9448818897637796" right="0.1968503937007874" top="0.1968503937007874" bottom="0.2755905511811024" header="0.5118110236220472" footer="0.2755905511811024"/>
  <pageSetup fitToHeight="2"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N44"/>
  <sheetViews>
    <sheetView zoomScale="75" zoomScaleNormal="75" zoomScalePageLayoutView="0" workbookViewId="0" topLeftCell="A1">
      <pane xSplit="8" ySplit="9" topLeftCell="I10" activePane="bottomRight" state="frozen"/>
      <selection pane="topLeft" activeCell="A1" sqref="A1"/>
      <selection pane="topRight" activeCell="I1" sqref="I1"/>
      <selection pane="bottomLeft" activeCell="A10" sqref="A10"/>
      <selection pane="bottomRight" activeCell="O14" sqref="O14"/>
    </sheetView>
  </sheetViews>
  <sheetFormatPr defaultColWidth="9.140625" defaultRowHeight="12.75"/>
  <cols>
    <col min="1" max="1" width="5.8515625" style="9" customWidth="1"/>
    <col min="2" max="2" width="4.57421875" style="9" customWidth="1"/>
    <col min="3" max="3" width="5.57421875" style="9" customWidth="1"/>
    <col min="4" max="4" width="5.28125" style="9" customWidth="1"/>
    <col min="5" max="5" width="7.00390625" style="9" customWidth="1"/>
    <col min="6" max="6" width="6.140625" style="9" customWidth="1"/>
    <col min="7" max="7" width="6.8515625" style="9" customWidth="1"/>
    <col min="8" max="8" width="6.00390625" style="9" customWidth="1"/>
    <col min="9" max="9" width="62.7109375" style="9" customWidth="1"/>
    <col min="10" max="11" width="13.00390625" style="9" customWidth="1"/>
    <col min="12" max="12" width="14.28125" style="9" customWidth="1"/>
    <col min="13" max="13" width="12.57421875" style="9" customWidth="1"/>
    <col min="14" max="14" width="11.421875" style="9" customWidth="1"/>
    <col min="15" max="16384" width="9.140625" style="9" customWidth="1"/>
  </cols>
  <sheetData>
    <row r="1" spans="1:13" ht="15">
      <c r="A1" s="71" t="s">
        <v>60</v>
      </c>
      <c r="B1" s="71"/>
      <c r="C1" s="71"/>
      <c r="D1" s="71"/>
      <c r="E1" s="71"/>
      <c r="F1" s="71"/>
      <c r="G1" s="71"/>
      <c r="H1" s="71"/>
      <c r="I1" s="71"/>
      <c r="J1" s="71"/>
      <c r="K1" s="71"/>
      <c r="L1" s="71"/>
      <c r="M1" s="71"/>
    </row>
    <row r="2" spans="1:13" ht="15">
      <c r="A2" s="71" t="s">
        <v>51</v>
      </c>
      <c r="B2" s="71"/>
      <c r="C2" s="71"/>
      <c r="D2" s="71"/>
      <c r="E2" s="71"/>
      <c r="F2" s="71"/>
      <c r="G2" s="71"/>
      <c r="H2" s="71"/>
      <c r="I2" s="71"/>
      <c r="J2" s="71"/>
      <c r="K2" s="71"/>
      <c r="L2" s="71"/>
      <c r="M2" s="71"/>
    </row>
    <row r="3" spans="1:13" ht="15">
      <c r="A3" s="71" t="s">
        <v>79</v>
      </c>
      <c r="B3" s="71"/>
      <c r="C3" s="71"/>
      <c r="D3" s="71"/>
      <c r="E3" s="71"/>
      <c r="F3" s="71"/>
      <c r="G3" s="71"/>
      <c r="H3" s="71"/>
      <c r="I3" s="71"/>
      <c r="J3" s="71"/>
      <c r="K3" s="71"/>
      <c r="L3" s="71"/>
      <c r="M3" s="71"/>
    </row>
    <row r="4" spans="1:14" ht="51">
      <c r="A4" s="75" t="s">
        <v>0</v>
      </c>
      <c r="B4" s="75"/>
      <c r="C4" s="75"/>
      <c r="D4" s="75"/>
      <c r="E4" s="75"/>
      <c r="F4" s="75"/>
      <c r="G4" s="75"/>
      <c r="H4" s="75"/>
      <c r="I4" s="49" t="s">
        <v>1</v>
      </c>
      <c r="J4" s="50" t="s">
        <v>61</v>
      </c>
      <c r="K4" s="50" t="s">
        <v>80</v>
      </c>
      <c r="L4" s="51" t="s">
        <v>50</v>
      </c>
      <c r="M4" s="50" t="s">
        <v>67</v>
      </c>
      <c r="N4" s="50" t="s">
        <v>69</v>
      </c>
    </row>
    <row r="5" spans="1:14" ht="12.75">
      <c r="A5" s="48">
        <v>1</v>
      </c>
      <c r="B5" s="48">
        <v>2</v>
      </c>
      <c r="C5" s="48">
        <v>3</v>
      </c>
      <c r="D5" s="48">
        <v>4</v>
      </c>
      <c r="E5" s="48">
        <v>5</v>
      </c>
      <c r="F5" s="48">
        <v>6</v>
      </c>
      <c r="G5" s="48">
        <v>7</v>
      </c>
      <c r="H5" s="48">
        <v>8</v>
      </c>
      <c r="I5" s="48">
        <v>9</v>
      </c>
      <c r="J5" s="48">
        <v>10</v>
      </c>
      <c r="K5" s="48">
        <v>11</v>
      </c>
      <c r="L5" s="48">
        <v>12</v>
      </c>
      <c r="M5" s="48">
        <v>13</v>
      </c>
      <c r="N5" s="48">
        <v>14</v>
      </c>
    </row>
    <row r="6" spans="1:14" ht="15.75">
      <c r="A6" s="11" t="s">
        <v>2</v>
      </c>
      <c r="B6" s="11" t="s">
        <v>3</v>
      </c>
      <c r="C6" s="11" t="s">
        <v>4</v>
      </c>
      <c r="D6" s="11" t="s">
        <v>4</v>
      </c>
      <c r="E6" s="11" t="s">
        <v>2</v>
      </c>
      <c r="F6" s="11" t="s">
        <v>4</v>
      </c>
      <c r="G6" s="11" t="s">
        <v>5</v>
      </c>
      <c r="H6" s="11" t="s">
        <v>2</v>
      </c>
      <c r="I6" s="52" t="s">
        <v>6</v>
      </c>
      <c r="J6" s="19">
        <f>J7+J17+J28+J25+J15</f>
        <v>10319</v>
      </c>
      <c r="K6" s="19">
        <f>K7+K17+K28+K25+K15</f>
        <v>10319</v>
      </c>
      <c r="L6" s="24">
        <f>L7+L17+L28+L15+L34</f>
        <v>11017.3</v>
      </c>
      <c r="M6" s="40"/>
      <c r="N6" s="37">
        <f>SUM(L6/J6)*100</f>
        <v>106.76712859773234</v>
      </c>
    </row>
    <row r="7" spans="1:14" ht="21.75" customHeight="1">
      <c r="A7" s="2" t="s">
        <v>2</v>
      </c>
      <c r="B7" s="2" t="s">
        <v>3</v>
      </c>
      <c r="C7" s="2" t="s">
        <v>7</v>
      </c>
      <c r="D7" s="2" t="s">
        <v>4</v>
      </c>
      <c r="E7" s="2" t="s">
        <v>2</v>
      </c>
      <c r="F7" s="2" t="s">
        <v>4</v>
      </c>
      <c r="G7" s="2" t="s">
        <v>5</v>
      </c>
      <c r="H7" s="2" t="s">
        <v>2</v>
      </c>
      <c r="I7" s="53" t="s">
        <v>8</v>
      </c>
      <c r="J7" s="20">
        <f>SUM(J8)</f>
        <v>5618</v>
      </c>
      <c r="K7" s="20">
        <v>5618</v>
      </c>
      <c r="L7" s="59">
        <f>SUM(L8)</f>
        <v>5914.700000000001</v>
      </c>
      <c r="M7" s="37"/>
      <c r="N7" s="37">
        <f>SUM(L7/J7)*100</f>
        <v>105.28123887504451</v>
      </c>
    </row>
    <row r="8" spans="1:14" ht="14.25">
      <c r="A8" s="26" t="s">
        <v>2</v>
      </c>
      <c r="B8" s="26" t="s">
        <v>3</v>
      </c>
      <c r="C8" s="26" t="s">
        <v>7</v>
      </c>
      <c r="D8" s="26" t="s">
        <v>14</v>
      </c>
      <c r="E8" s="26" t="s">
        <v>2</v>
      </c>
      <c r="F8" s="26" t="s">
        <v>7</v>
      </c>
      <c r="G8" s="26" t="s">
        <v>5</v>
      </c>
      <c r="H8" s="26" t="s">
        <v>11</v>
      </c>
      <c r="I8" s="47" t="s">
        <v>9</v>
      </c>
      <c r="J8" s="27">
        <f>J9+J10+J13+J14</f>
        <v>5618</v>
      </c>
      <c r="K8" s="27">
        <v>5618</v>
      </c>
      <c r="L8" s="60">
        <f>L9+L10</f>
        <v>5914.700000000001</v>
      </c>
      <c r="M8" s="41"/>
      <c r="N8" s="37"/>
    </row>
    <row r="9" spans="1:14" ht="25.5">
      <c r="A9" s="2" t="s">
        <v>2</v>
      </c>
      <c r="B9" s="2" t="s">
        <v>3</v>
      </c>
      <c r="C9" s="2" t="s">
        <v>7</v>
      </c>
      <c r="D9" s="2" t="s">
        <v>14</v>
      </c>
      <c r="E9" s="2" t="s">
        <v>20</v>
      </c>
      <c r="F9" s="2" t="s">
        <v>7</v>
      </c>
      <c r="G9" s="2" t="s">
        <v>5</v>
      </c>
      <c r="H9" s="2" t="s">
        <v>11</v>
      </c>
      <c r="I9" s="54" t="s">
        <v>36</v>
      </c>
      <c r="J9" s="20"/>
      <c r="K9" s="20"/>
      <c r="L9" s="59">
        <v>45.7</v>
      </c>
      <c r="M9" s="37"/>
      <c r="N9" s="37"/>
    </row>
    <row r="10" spans="1:14" ht="36">
      <c r="A10" s="2" t="s">
        <v>2</v>
      </c>
      <c r="B10" s="2" t="s">
        <v>3</v>
      </c>
      <c r="C10" s="2" t="s">
        <v>7</v>
      </c>
      <c r="D10" s="2" t="s">
        <v>14</v>
      </c>
      <c r="E10" s="2" t="s">
        <v>30</v>
      </c>
      <c r="F10" s="2" t="s">
        <v>7</v>
      </c>
      <c r="G10" s="2" t="s">
        <v>5</v>
      </c>
      <c r="H10" s="2" t="s">
        <v>11</v>
      </c>
      <c r="I10" s="55" t="s">
        <v>31</v>
      </c>
      <c r="J10" s="21">
        <f>J11+J12</f>
        <v>5618</v>
      </c>
      <c r="K10" s="21">
        <v>5618</v>
      </c>
      <c r="L10" s="61">
        <f>SUM(L11+L12+L13)</f>
        <v>5869.000000000001</v>
      </c>
      <c r="M10" s="37"/>
      <c r="N10" s="37"/>
    </row>
    <row r="11" spans="1:14" s="28" customFormat="1" ht="60">
      <c r="A11" s="3" t="s">
        <v>2</v>
      </c>
      <c r="B11" s="3" t="s">
        <v>3</v>
      </c>
      <c r="C11" s="3" t="s">
        <v>7</v>
      </c>
      <c r="D11" s="3" t="s">
        <v>14</v>
      </c>
      <c r="E11" s="3" t="s">
        <v>32</v>
      </c>
      <c r="F11" s="3" t="s">
        <v>7</v>
      </c>
      <c r="G11" s="3" t="s">
        <v>5</v>
      </c>
      <c r="H11" s="3" t="s">
        <v>11</v>
      </c>
      <c r="I11" s="55" t="s">
        <v>48</v>
      </c>
      <c r="J11" s="20">
        <v>5618</v>
      </c>
      <c r="K11" s="20">
        <v>5618</v>
      </c>
      <c r="L11" s="59">
        <v>5810.6</v>
      </c>
      <c r="M11" s="37"/>
      <c r="N11" s="37"/>
    </row>
    <row r="12" spans="1:14" ht="68.25" customHeight="1">
      <c r="A12" s="3" t="s">
        <v>2</v>
      </c>
      <c r="B12" s="3" t="s">
        <v>3</v>
      </c>
      <c r="C12" s="3" t="s">
        <v>7</v>
      </c>
      <c r="D12" s="3" t="s">
        <v>14</v>
      </c>
      <c r="E12" s="3" t="s">
        <v>33</v>
      </c>
      <c r="F12" s="3" t="s">
        <v>7</v>
      </c>
      <c r="G12" s="3" t="s">
        <v>5</v>
      </c>
      <c r="H12" s="3" t="s">
        <v>11</v>
      </c>
      <c r="I12" s="55" t="s">
        <v>49</v>
      </c>
      <c r="J12" s="21"/>
      <c r="K12" s="21"/>
      <c r="L12" s="59">
        <v>55.8</v>
      </c>
      <c r="M12" s="37"/>
      <c r="N12" s="37"/>
    </row>
    <row r="13" spans="1:14" ht="76.5" customHeight="1">
      <c r="A13" s="3" t="s">
        <v>2</v>
      </c>
      <c r="B13" s="3" t="s">
        <v>3</v>
      </c>
      <c r="C13" s="3" t="s">
        <v>7</v>
      </c>
      <c r="D13" s="3" t="s">
        <v>14</v>
      </c>
      <c r="E13" s="3" t="s">
        <v>34</v>
      </c>
      <c r="F13" s="3" t="s">
        <v>7</v>
      </c>
      <c r="G13" s="3" t="s">
        <v>5</v>
      </c>
      <c r="H13" s="3" t="s">
        <v>11</v>
      </c>
      <c r="I13" s="7" t="s">
        <v>35</v>
      </c>
      <c r="J13" s="20"/>
      <c r="K13" s="20"/>
      <c r="L13" s="59">
        <v>2.6</v>
      </c>
      <c r="M13" s="37"/>
      <c r="N13" s="37"/>
    </row>
    <row r="14" spans="1:14" ht="73.5" customHeight="1">
      <c r="A14" s="3" t="s">
        <v>2</v>
      </c>
      <c r="B14" s="3" t="s">
        <v>3</v>
      </c>
      <c r="C14" s="3" t="s">
        <v>7</v>
      </c>
      <c r="D14" s="3" t="s">
        <v>14</v>
      </c>
      <c r="E14" s="3" t="s">
        <v>54</v>
      </c>
      <c r="F14" s="3" t="s">
        <v>7</v>
      </c>
      <c r="G14" s="3" t="s">
        <v>5</v>
      </c>
      <c r="H14" s="3" t="s">
        <v>11</v>
      </c>
      <c r="I14" s="7" t="s">
        <v>57</v>
      </c>
      <c r="J14" s="20"/>
      <c r="K14" s="20"/>
      <c r="L14" s="59"/>
      <c r="M14" s="37"/>
      <c r="N14" s="37"/>
    </row>
    <row r="15" spans="1:14" ht="29.25" customHeight="1">
      <c r="A15" s="3" t="s">
        <v>2</v>
      </c>
      <c r="B15" s="3" t="s">
        <v>3</v>
      </c>
      <c r="C15" s="3" t="s">
        <v>10</v>
      </c>
      <c r="D15" s="3" t="s">
        <v>4</v>
      </c>
      <c r="E15" s="3" t="s">
        <v>2</v>
      </c>
      <c r="F15" s="3" t="s">
        <v>4</v>
      </c>
      <c r="G15" s="3" t="s">
        <v>2</v>
      </c>
      <c r="H15" s="3" t="s">
        <v>2</v>
      </c>
      <c r="I15" s="56" t="s">
        <v>70</v>
      </c>
      <c r="J15" s="20">
        <f>SUM(J16)</f>
        <v>1</v>
      </c>
      <c r="K15" s="20">
        <v>1</v>
      </c>
      <c r="L15" s="59"/>
      <c r="M15" s="37"/>
      <c r="N15" s="37">
        <f>SUM(L15/J15)*100</f>
        <v>0</v>
      </c>
    </row>
    <row r="16" spans="1:14" s="14" customFormat="1" ht="26.25" customHeight="1">
      <c r="A16" s="3" t="s">
        <v>2</v>
      </c>
      <c r="B16" s="3" t="s">
        <v>3</v>
      </c>
      <c r="C16" s="3" t="s">
        <v>10</v>
      </c>
      <c r="D16" s="3" t="s">
        <v>55</v>
      </c>
      <c r="E16" s="3" t="s">
        <v>2</v>
      </c>
      <c r="F16" s="3" t="s">
        <v>7</v>
      </c>
      <c r="G16" s="3" t="s">
        <v>2</v>
      </c>
      <c r="H16" s="3" t="s">
        <v>11</v>
      </c>
      <c r="I16" s="7" t="s">
        <v>71</v>
      </c>
      <c r="J16" s="20">
        <v>1</v>
      </c>
      <c r="K16" s="20">
        <v>1</v>
      </c>
      <c r="L16" s="59">
        <v>0.08</v>
      </c>
      <c r="M16" s="37"/>
      <c r="N16" s="37"/>
    </row>
    <row r="17" spans="1:14" s="14" customFormat="1" ht="27" customHeight="1">
      <c r="A17" s="2" t="s">
        <v>2</v>
      </c>
      <c r="B17" s="2" t="s">
        <v>3</v>
      </c>
      <c r="C17" s="2" t="s">
        <v>12</v>
      </c>
      <c r="D17" s="2" t="s">
        <v>4</v>
      </c>
      <c r="E17" s="2" t="s">
        <v>2</v>
      </c>
      <c r="F17" s="2" t="s">
        <v>4</v>
      </c>
      <c r="G17" s="2" t="s">
        <v>5</v>
      </c>
      <c r="H17" s="2" t="s">
        <v>2</v>
      </c>
      <c r="I17" s="52" t="s">
        <v>13</v>
      </c>
      <c r="J17" s="22">
        <f>J18+J20</f>
        <v>4080</v>
      </c>
      <c r="K17" s="22">
        <f>K18+K20</f>
        <v>4080</v>
      </c>
      <c r="L17" s="34">
        <f>L18+L20</f>
        <v>4296.099999999999</v>
      </c>
      <c r="M17" s="37"/>
      <c r="N17" s="37">
        <f>SUM(L17/J17)*100</f>
        <v>105.29656862745097</v>
      </c>
    </row>
    <row r="18" spans="1:14" ht="14.25">
      <c r="A18" s="26" t="s">
        <v>2</v>
      </c>
      <c r="B18" s="26" t="s">
        <v>3</v>
      </c>
      <c r="C18" s="26" t="s">
        <v>12</v>
      </c>
      <c r="D18" s="26" t="s">
        <v>7</v>
      </c>
      <c r="E18" s="26" t="s">
        <v>2</v>
      </c>
      <c r="F18" s="26" t="s">
        <v>4</v>
      </c>
      <c r="G18" s="26" t="s">
        <v>5</v>
      </c>
      <c r="H18" s="26" t="s">
        <v>11</v>
      </c>
      <c r="I18" s="47" t="s">
        <v>39</v>
      </c>
      <c r="J18" s="27">
        <f>J19</f>
        <v>603</v>
      </c>
      <c r="K18" s="27">
        <v>603</v>
      </c>
      <c r="L18" s="32">
        <v>679.1</v>
      </c>
      <c r="M18" s="41"/>
      <c r="N18" s="37">
        <f>SUM(L18/J18)*100</f>
        <v>112.62023217247099</v>
      </c>
    </row>
    <row r="19" spans="1:14" s="28" customFormat="1" ht="25.5">
      <c r="A19" s="2" t="s">
        <v>2</v>
      </c>
      <c r="B19" s="2" t="s">
        <v>3</v>
      </c>
      <c r="C19" s="2" t="s">
        <v>12</v>
      </c>
      <c r="D19" s="2" t="s">
        <v>7</v>
      </c>
      <c r="E19" s="2" t="s">
        <v>25</v>
      </c>
      <c r="F19" s="2" t="s">
        <v>40</v>
      </c>
      <c r="G19" s="2" t="s">
        <v>5</v>
      </c>
      <c r="H19" s="2" t="s">
        <v>11</v>
      </c>
      <c r="I19" s="54" t="s">
        <v>41</v>
      </c>
      <c r="J19" s="20">
        <v>603</v>
      </c>
      <c r="K19" s="20">
        <v>603</v>
      </c>
      <c r="L19" s="31">
        <v>679.1</v>
      </c>
      <c r="M19" s="37"/>
      <c r="N19" s="37"/>
    </row>
    <row r="20" spans="1:14" ht="14.25">
      <c r="A20" s="26" t="s">
        <v>2</v>
      </c>
      <c r="B20" s="26" t="s">
        <v>3</v>
      </c>
      <c r="C20" s="26" t="s">
        <v>12</v>
      </c>
      <c r="D20" s="26" t="s">
        <v>12</v>
      </c>
      <c r="E20" s="26" t="s">
        <v>2</v>
      </c>
      <c r="F20" s="26" t="s">
        <v>4</v>
      </c>
      <c r="G20" s="26" t="s">
        <v>5</v>
      </c>
      <c r="H20" s="26" t="s">
        <v>11</v>
      </c>
      <c r="I20" s="47" t="s">
        <v>15</v>
      </c>
      <c r="J20" s="27">
        <f>J21+J23+J24</f>
        <v>3477</v>
      </c>
      <c r="K20" s="27">
        <f>SUM(K22+K24)</f>
        <v>3477</v>
      </c>
      <c r="L20" s="32">
        <f>L21+L23+L25</f>
        <v>3616.9999999999995</v>
      </c>
      <c r="M20" s="41"/>
      <c r="N20" s="37">
        <f>SUM(L20/J20)*100</f>
        <v>104.02645959160195</v>
      </c>
    </row>
    <row r="21" spans="1:14" s="28" customFormat="1" ht="25.5">
      <c r="A21" s="2" t="s">
        <v>2</v>
      </c>
      <c r="B21" s="2" t="s">
        <v>3</v>
      </c>
      <c r="C21" s="2" t="s">
        <v>12</v>
      </c>
      <c r="D21" s="2" t="s">
        <v>12</v>
      </c>
      <c r="E21" s="2" t="s">
        <v>20</v>
      </c>
      <c r="F21" s="2" t="s">
        <v>4</v>
      </c>
      <c r="G21" s="2" t="s">
        <v>5</v>
      </c>
      <c r="H21" s="2" t="s">
        <v>11</v>
      </c>
      <c r="I21" s="54" t="s">
        <v>29</v>
      </c>
      <c r="J21" s="20">
        <f>SUM(J22)</f>
        <v>325</v>
      </c>
      <c r="K21" s="20">
        <v>325</v>
      </c>
      <c r="L21" s="31">
        <f>L22</f>
        <v>139.6</v>
      </c>
      <c r="M21" s="37"/>
      <c r="N21" s="37"/>
    </row>
    <row r="22" spans="1:14" ht="45" customHeight="1">
      <c r="A22" s="2" t="s">
        <v>2</v>
      </c>
      <c r="B22" s="2" t="s">
        <v>3</v>
      </c>
      <c r="C22" s="2" t="s">
        <v>12</v>
      </c>
      <c r="D22" s="2" t="s">
        <v>12</v>
      </c>
      <c r="E22" s="2" t="s">
        <v>28</v>
      </c>
      <c r="F22" s="2" t="s">
        <v>40</v>
      </c>
      <c r="G22" s="2" t="s">
        <v>5</v>
      </c>
      <c r="H22" s="2" t="s">
        <v>11</v>
      </c>
      <c r="I22" s="54" t="s">
        <v>45</v>
      </c>
      <c r="J22" s="20">
        <v>325</v>
      </c>
      <c r="K22" s="20">
        <v>325</v>
      </c>
      <c r="L22" s="31">
        <v>139.6</v>
      </c>
      <c r="M22" s="37"/>
      <c r="N22" s="37"/>
    </row>
    <row r="23" spans="1:14" ht="45" customHeight="1">
      <c r="A23" s="2" t="s">
        <v>2</v>
      </c>
      <c r="B23" s="2" t="s">
        <v>3</v>
      </c>
      <c r="C23" s="2" t="s">
        <v>12</v>
      </c>
      <c r="D23" s="2" t="s">
        <v>12</v>
      </c>
      <c r="E23" s="2" t="s">
        <v>30</v>
      </c>
      <c r="F23" s="2" t="s">
        <v>4</v>
      </c>
      <c r="G23" s="2" t="s">
        <v>5</v>
      </c>
      <c r="H23" s="2" t="s">
        <v>11</v>
      </c>
      <c r="I23" s="54" t="s">
        <v>42</v>
      </c>
      <c r="J23" s="20"/>
      <c r="K23" s="20"/>
      <c r="L23" s="31">
        <f>L24</f>
        <v>3466.7</v>
      </c>
      <c r="M23" s="37"/>
      <c r="N23" s="37"/>
    </row>
    <row r="24" spans="1:14" ht="45.75" customHeight="1">
      <c r="A24" s="2" t="s">
        <v>2</v>
      </c>
      <c r="B24" s="2" t="s">
        <v>3</v>
      </c>
      <c r="C24" s="2" t="s">
        <v>12</v>
      </c>
      <c r="D24" s="2" t="s">
        <v>12</v>
      </c>
      <c r="E24" s="2" t="s">
        <v>43</v>
      </c>
      <c r="F24" s="2" t="s">
        <v>40</v>
      </c>
      <c r="G24" s="2" t="s">
        <v>5</v>
      </c>
      <c r="H24" s="2" t="s">
        <v>11</v>
      </c>
      <c r="I24" s="54" t="s">
        <v>44</v>
      </c>
      <c r="J24" s="20">
        <v>3152</v>
      </c>
      <c r="K24" s="20">
        <v>3152</v>
      </c>
      <c r="L24" s="20">
        <v>3466.7</v>
      </c>
      <c r="M24" s="37"/>
      <c r="N24" s="37"/>
    </row>
    <row r="25" spans="1:14" ht="45.75" customHeight="1">
      <c r="A25" s="26" t="s">
        <v>2</v>
      </c>
      <c r="B25" s="26" t="s">
        <v>3</v>
      </c>
      <c r="C25" s="26" t="s">
        <v>52</v>
      </c>
      <c r="D25" s="26" t="s">
        <v>53</v>
      </c>
      <c r="E25" s="26" t="s">
        <v>2</v>
      </c>
      <c r="F25" s="26" t="s">
        <v>4</v>
      </c>
      <c r="G25" s="26" t="s">
        <v>5</v>
      </c>
      <c r="H25" s="26" t="s">
        <v>11</v>
      </c>
      <c r="I25" s="54" t="s">
        <v>56</v>
      </c>
      <c r="J25" s="27"/>
      <c r="K25" s="27"/>
      <c r="L25" s="32">
        <v>10.7</v>
      </c>
      <c r="M25" s="41"/>
      <c r="N25" s="37"/>
    </row>
    <row r="26" spans="1:14" s="28" customFormat="1" ht="33.75" customHeight="1">
      <c r="A26" s="2" t="s">
        <v>2</v>
      </c>
      <c r="B26" s="2" t="s">
        <v>3</v>
      </c>
      <c r="C26" s="2" t="s">
        <v>52</v>
      </c>
      <c r="D26" s="2" t="s">
        <v>53</v>
      </c>
      <c r="E26" s="2" t="s">
        <v>54</v>
      </c>
      <c r="F26" s="2" t="s">
        <v>4</v>
      </c>
      <c r="G26" s="2" t="s">
        <v>5</v>
      </c>
      <c r="H26" s="2" t="s">
        <v>11</v>
      </c>
      <c r="I26" s="54" t="s">
        <v>56</v>
      </c>
      <c r="J26" s="20"/>
      <c r="K26" s="20"/>
      <c r="L26" s="31">
        <v>10.7</v>
      </c>
      <c r="M26" s="37"/>
      <c r="N26" s="37"/>
    </row>
    <row r="27" spans="1:14" ht="42.75" customHeight="1">
      <c r="A27" s="2" t="s">
        <v>2</v>
      </c>
      <c r="B27" s="2" t="s">
        <v>3</v>
      </c>
      <c r="C27" s="2" t="s">
        <v>52</v>
      </c>
      <c r="D27" s="2" t="s">
        <v>53</v>
      </c>
      <c r="E27" s="2" t="s">
        <v>54</v>
      </c>
      <c r="F27" s="2" t="s">
        <v>55</v>
      </c>
      <c r="G27" s="2" t="s">
        <v>5</v>
      </c>
      <c r="H27" s="2" t="s">
        <v>11</v>
      </c>
      <c r="I27" s="54" t="s">
        <v>56</v>
      </c>
      <c r="J27" s="20"/>
      <c r="K27" s="20"/>
      <c r="L27" s="31"/>
      <c r="M27" s="37"/>
      <c r="N27" s="37"/>
    </row>
    <row r="28" spans="1:14" ht="51" customHeight="1">
      <c r="A28" s="2" t="s">
        <v>2</v>
      </c>
      <c r="B28" s="2" t="s">
        <v>3</v>
      </c>
      <c r="C28" s="2" t="s">
        <v>16</v>
      </c>
      <c r="D28" s="2" t="s">
        <v>4</v>
      </c>
      <c r="E28" s="2" t="s">
        <v>2</v>
      </c>
      <c r="F28" s="2" t="s">
        <v>4</v>
      </c>
      <c r="G28" s="2" t="s">
        <v>5</v>
      </c>
      <c r="H28" s="2" t="s">
        <v>2</v>
      </c>
      <c r="I28" s="57" t="s">
        <v>17</v>
      </c>
      <c r="J28" s="20">
        <f>J30</f>
        <v>620</v>
      </c>
      <c r="K28" s="20">
        <f>K30</f>
        <v>620</v>
      </c>
      <c r="L28" s="31">
        <f>L30</f>
        <v>790.8</v>
      </c>
      <c r="M28" s="37"/>
      <c r="N28" s="37">
        <f>SUM(L28/J28)*100</f>
        <v>127.54838709677418</v>
      </c>
    </row>
    <row r="29" spans="1:14" ht="38.25" customHeight="1">
      <c r="A29" s="2" t="s">
        <v>2</v>
      </c>
      <c r="B29" s="2" t="s">
        <v>3</v>
      </c>
      <c r="C29" s="2" t="s">
        <v>16</v>
      </c>
      <c r="D29" s="2" t="s">
        <v>10</v>
      </c>
      <c r="E29" s="2" t="s">
        <v>2</v>
      </c>
      <c r="F29" s="2" t="s">
        <v>4</v>
      </c>
      <c r="G29" s="2" t="s">
        <v>5</v>
      </c>
      <c r="H29" s="2" t="s">
        <v>18</v>
      </c>
      <c r="I29" s="58" t="s">
        <v>19</v>
      </c>
      <c r="J29" s="20">
        <f>SUM(J30)</f>
        <v>620</v>
      </c>
      <c r="K29" s="20">
        <f>SUM(K30)</f>
        <v>620</v>
      </c>
      <c r="L29" s="31">
        <f>SUM(L30)</f>
        <v>790.8</v>
      </c>
      <c r="M29" s="37"/>
      <c r="N29" s="37"/>
    </row>
    <row r="30" spans="1:14" ht="63.75" customHeight="1">
      <c r="A30" s="2" t="s">
        <v>2</v>
      </c>
      <c r="B30" s="2" t="s">
        <v>3</v>
      </c>
      <c r="C30" s="2" t="s">
        <v>16</v>
      </c>
      <c r="D30" s="2" t="s">
        <v>10</v>
      </c>
      <c r="E30" s="2" t="s">
        <v>20</v>
      </c>
      <c r="F30" s="2" t="s">
        <v>4</v>
      </c>
      <c r="G30" s="2" t="s">
        <v>5</v>
      </c>
      <c r="H30" s="2" t="s">
        <v>18</v>
      </c>
      <c r="I30" s="54" t="s">
        <v>27</v>
      </c>
      <c r="J30" s="20">
        <f>J31+J32+J33</f>
        <v>620</v>
      </c>
      <c r="K30" s="20">
        <v>620</v>
      </c>
      <c r="L30" s="31">
        <f>L31+L32+L33</f>
        <v>790.8</v>
      </c>
      <c r="M30" s="37"/>
      <c r="N30" s="37"/>
    </row>
    <row r="31" spans="1:14" ht="61.5" customHeight="1">
      <c r="A31" s="2" t="s">
        <v>2</v>
      </c>
      <c r="B31" s="2" t="s">
        <v>3</v>
      </c>
      <c r="C31" s="2" t="s">
        <v>16</v>
      </c>
      <c r="D31" s="2" t="s">
        <v>10</v>
      </c>
      <c r="E31" s="2" t="s">
        <v>62</v>
      </c>
      <c r="F31" s="2" t="s">
        <v>7</v>
      </c>
      <c r="G31" s="2" t="s">
        <v>5</v>
      </c>
      <c r="H31" s="2" t="s">
        <v>18</v>
      </c>
      <c r="I31" s="54" t="s">
        <v>63</v>
      </c>
      <c r="J31" s="20">
        <v>285</v>
      </c>
      <c r="K31" s="20">
        <v>285</v>
      </c>
      <c r="L31" s="31">
        <v>359.4</v>
      </c>
      <c r="M31" s="37"/>
      <c r="N31" s="37"/>
    </row>
    <row r="32" spans="1:14" ht="83.25" customHeight="1">
      <c r="A32" s="2" t="s">
        <v>2</v>
      </c>
      <c r="B32" s="2" t="s">
        <v>3</v>
      </c>
      <c r="C32" s="2" t="s">
        <v>16</v>
      </c>
      <c r="D32" s="2" t="s">
        <v>10</v>
      </c>
      <c r="E32" s="2" t="s">
        <v>38</v>
      </c>
      <c r="F32" s="2" t="s">
        <v>40</v>
      </c>
      <c r="G32" s="2" t="s">
        <v>5</v>
      </c>
      <c r="H32" s="2" t="s">
        <v>18</v>
      </c>
      <c r="I32" s="54" t="s">
        <v>46</v>
      </c>
      <c r="J32" s="20">
        <v>10</v>
      </c>
      <c r="K32" s="20">
        <v>10</v>
      </c>
      <c r="L32" s="31">
        <v>28.8</v>
      </c>
      <c r="M32" s="37"/>
      <c r="N32" s="37"/>
    </row>
    <row r="33" spans="1:14" ht="39.75" customHeight="1">
      <c r="A33" s="2" t="s">
        <v>2</v>
      </c>
      <c r="B33" s="2" t="s">
        <v>3</v>
      </c>
      <c r="C33" s="2" t="s">
        <v>16</v>
      </c>
      <c r="D33" s="2" t="s">
        <v>10</v>
      </c>
      <c r="E33" s="2" t="s">
        <v>77</v>
      </c>
      <c r="F33" s="2" t="s">
        <v>40</v>
      </c>
      <c r="G33" s="2" t="s">
        <v>5</v>
      </c>
      <c r="H33" s="2" t="s">
        <v>18</v>
      </c>
      <c r="I33" s="54" t="s">
        <v>78</v>
      </c>
      <c r="J33" s="20">
        <v>325</v>
      </c>
      <c r="K33" s="20">
        <v>325</v>
      </c>
      <c r="L33" s="31">
        <v>402.6</v>
      </c>
      <c r="M33" s="37"/>
      <c r="N33" s="37"/>
    </row>
    <row r="34" spans="1:14" ht="39.75" customHeight="1">
      <c r="A34" s="62" t="s">
        <v>2</v>
      </c>
      <c r="B34" s="62" t="s">
        <v>3</v>
      </c>
      <c r="C34" s="62" t="s">
        <v>81</v>
      </c>
      <c r="D34" s="62" t="s">
        <v>10</v>
      </c>
      <c r="E34" s="62" t="s">
        <v>54</v>
      </c>
      <c r="F34" s="62" t="s">
        <v>40</v>
      </c>
      <c r="G34" s="62" t="s">
        <v>5</v>
      </c>
      <c r="H34" s="62" t="s">
        <v>82</v>
      </c>
      <c r="I34" s="56" t="s">
        <v>83</v>
      </c>
      <c r="J34" s="63"/>
      <c r="K34" s="63"/>
      <c r="L34" s="65">
        <v>15.7</v>
      </c>
      <c r="M34" s="64"/>
      <c r="N34" s="64"/>
    </row>
    <row r="35" spans="1:14" ht="36" customHeight="1">
      <c r="A35" s="11" t="s">
        <v>2</v>
      </c>
      <c r="B35" s="11" t="s">
        <v>22</v>
      </c>
      <c r="C35" s="11" t="s">
        <v>4</v>
      </c>
      <c r="D35" s="11" t="s">
        <v>4</v>
      </c>
      <c r="E35" s="11" t="s">
        <v>2</v>
      </c>
      <c r="F35" s="11" t="s">
        <v>4</v>
      </c>
      <c r="G35" s="11" t="s">
        <v>5</v>
      </c>
      <c r="H35" s="11" t="s">
        <v>2</v>
      </c>
      <c r="I35" s="52" t="s">
        <v>21</v>
      </c>
      <c r="J35" s="20">
        <f>J36</f>
        <v>32762</v>
      </c>
      <c r="K35" s="20">
        <f>SUM(K36)</f>
        <v>32762</v>
      </c>
      <c r="L35" s="42">
        <v>32397.8</v>
      </c>
      <c r="M35" s="37"/>
      <c r="N35" s="37">
        <f>SUM(L35/J35)*100</f>
        <v>98.8883462548074</v>
      </c>
    </row>
    <row r="36" spans="1:14" ht="42" customHeight="1">
      <c r="A36" s="8" t="s">
        <v>2</v>
      </c>
      <c r="B36" s="8" t="s">
        <v>22</v>
      </c>
      <c r="C36" s="8" t="s">
        <v>14</v>
      </c>
      <c r="D36" s="8" t="s">
        <v>4</v>
      </c>
      <c r="E36" s="8" t="s">
        <v>2</v>
      </c>
      <c r="F36" s="8" t="s">
        <v>4</v>
      </c>
      <c r="G36" s="8" t="s">
        <v>5</v>
      </c>
      <c r="H36" s="8" t="s">
        <v>2</v>
      </c>
      <c r="I36" s="54" t="s">
        <v>37</v>
      </c>
      <c r="J36" s="20">
        <f>SUM(J37:J40)</f>
        <v>32762</v>
      </c>
      <c r="K36" s="20">
        <v>32762</v>
      </c>
      <c r="L36" s="31">
        <f>SUM(L37:L40)</f>
        <v>32397.8</v>
      </c>
      <c r="M36" s="37"/>
      <c r="N36" s="37"/>
    </row>
    <row r="37" spans="1:14" ht="37.5" customHeight="1">
      <c r="A37" s="39" t="s">
        <v>2</v>
      </c>
      <c r="B37" s="39" t="s">
        <v>22</v>
      </c>
      <c r="C37" s="39" t="s">
        <v>14</v>
      </c>
      <c r="D37" s="39" t="s">
        <v>7</v>
      </c>
      <c r="E37" s="39" t="s">
        <v>72</v>
      </c>
      <c r="F37" s="39" t="s">
        <v>40</v>
      </c>
      <c r="G37" s="39" t="s">
        <v>5</v>
      </c>
      <c r="H37" s="39" t="s">
        <v>24</v>
      </c>
      <c r="I37" s="54" t="s">
        <v>47</v>
      </c>
      <c r="J37" s="20">
        <v>12906</v>
      </c>
      <c r="K37" s="20">
        <v>12906</v>
      </c>
      <c r="L37" s="31">
        <v>12906</v>
      </c>
      <c r="M37" s="37"/>
      <c r="N37" s="37"/>
    </row>
    <row r="38" spans="1:14" ht="56.25" customHeight="1">
      <c r="A38" s="2" t="s">
        <v>2</v>
      </c>
      <c r="B38" s="2" t="s">
        <v>22</v>
      </c>
      <c r="C38" s="2" t="s">
        <v>14</v>
      </c>
      <c r="D38" s="2" t="s">
        <v>7</v>
      </c>
      <c r="E38" s="2" t="s">
        <v>73</v>
      </c>
      <c r="F38" s="2" t="s">
        <v>40</v>
      </c>
      <c r="G38" s="2" t="s">
        <v>5</v>
      </c>
      <c r="H38" s="2" t="s">
        <v>24</v>
      </c>
      <c r="I38" s="54" t="s">
        <v>47</v>
      </c>
      <c r="J38" s="20">
        <v>16221</v>
      </c>
      <c r="K38" s="20">
        <v>16221</v>
      </c>
      <c r="L38" s="31">
        <v>15856.7</v>
      </c>
      <c r="M38" s="37"/>
      <c r="N38" s="37"/>
    </row>
    <row r="39" spans="1:14" ht="30" customHeight="1">
      <c r="A39" s="2" t="s">
        <v>2</v>
      </c>
      <c r="B39" s="2" t="s">
        <v>22</v>
      </c>
      <c r="C39" s="2" t="s">
        <v>14</v>
      </c>
      <c r="D39" s="2" t="s">
        <v>14</v>
      </c>
      <c r="E39" s="2" t="s">
        <v>34</v>
      </c>
      <c r="F39" s="2" t="s">
        <v>40</v>
      </c>
      <c r="G39" s="2" t="s">
        <v>5</v>
      </c>
      <c r="H39" s="2" t="s">
        <v>24</v>
      </c>
      <c r="I39" s="54" t="s">
        <v>47</v>
      </c>
      <c r="J39" s="20">
        <v>2220</v>
      </c>
      <c r="K39" s="20">
        <v>2220</v>
      </c>
      <c r="L39" s="31">
        <v>2220.1</v>
      </c>
      <c r="M39" s="37"/>
      <c r="N39" s="37"/>
    </row>
    <row r="40" spans="1:14" ht="31.5" customHeight="1">
      <c r="A40" s="2" t="s">
        <v>2</v>
      </c>
      <c r="B40" s="2" t="s">
        <v>22</v>
      </c>
      <c r="C40" s="2" t="s">
        <v>14</v>
      </c>
      <c r="D40" s="2" t="s">
        <v>53</v>
      </c>
      <c r="E40" s="2" t="s">
        <v>74</v>
      </c>
      <c r="F40" s="2" t="s">
        <v>40</v>
      </c>
      <c r="G40" s="2" t="s">
        <v>5</v>
      </c>
      <c r="H40" s="2" t="s">
        <v>24</v>
      </c>
      <c r="I40" s="54" t="s">
        <v>47</v>
      </c>
      <c r="J40" s="20">
        <v>1415</v>
      </c>
      <c r="K40" s="20">
        <v>1415</v>
      </c>
      <c r="L40" s="31">
        <v>1415</v>
      </c>
      <c r="M40" s="37"/>
      <c r="N40" s="37"/>
    </row>
    <row r="41" spans="1:14" ht="15">
      <c r="A41" s="16"/>
      <c r="B41" s="16"/>
      <c r="C41" s="16"/>
      <c r="D41" s="16"/>
      <c r="E41" s="16"/>
      <c r="F41" s="16"/>
      <c r="G41" s="16"/>
      <c r="H41" s="16"/>
      <c r="I41" s="53" t="s">
        <v>23</v>
      </c>
      <c r="J41" s="23">
        <f>J6+J35</f>
        <v>43081</v>
      </c>
      <c r="K41" s="23">
        <f>K6+K35</f>
        <v>43081</v>
      </c>
      <c r="L41" s="35">
        <f>L6+L35</f>
        <v>43415.1</v>
      </c>
      <c r="M41" s="38"/>
      <c r="N41" s="37">
        <f>SUM(L41/J41)*100</f>
        <v>100.77551588867482</v>
      </c>
    </row>
    <row r="42" spans="1:14" ht="15">
      <c r="A42" s="36"/>
      <c r="B42" s="36"/>
      <c r="C42" s="36"/>
      <c r="D42" s="36"/>
      <c r="E42" s="36"/>
      <c r="F42" s="36"/>
      <c r="G42" s="36"/>
      <c r="H42" s="36"/>
      <c r="I42" s="36"/>
      <c r="J42" s="36"/>
      <c r="K42" s="36"/>
      <c r="L42" s="36"/>
      <c r="M42" s="36"/>
      <c r="N42" s="36"/>
    </row>
    <row r="43" s="36" customFormat="1" ht="15"/>
    <row r="44" spans="1:14" s="36" customFormat="1" ht="15">
      <c r="A44" s="9"/>
      <c r="B44" s="9"/>
      <c r="C44" s="9"/>
      <c r="D44" s="9"/>
      <c r="E44" s="9"/>
      <c r="F44" s="9"/>
      <c r="G44" s="9"/>
      <c r="H44" s="9"/>
      <c r="I44" s="9"/>
      <c r="J44" s="9"/>
      <c r="K44" s="9"/>
      <c r="L44" s="9"/>
      <c r="M44" s="9"/>
      <c r="N44" s="9"/>
    </row>
  </sheetData>
  <sheetProtection/>
  <mergeCells count="4">
    <mergeCell ref="A1:M1"/>
    <mergeCell ref="A2:M2"/>
    <mergeCell ref="A3:M3"/>
    <mergeCell ref="A4:H4"/>
  </mergeCells>
  <printOptions horizontalCentered="1"/>
  <pageMargins left="0.9448818897637796" right="0.2362204724409449" top="0.1968503937007874" bottom="0.15748031496062992" header="0.5118110236220472" footer="0.1968503937007874"/>
  <pageSetup fitToHeight="2"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N41"/>
  <sheetViews>
    <sheetView zoomScale="75" zoomScaleNormal="75" zoomScalePageLayoutView="0" workbookViewId="0" topLeftCell="A4">
      <pane xSplit="8" topLeftCell="I1" activePane="topRight" state="frozen"/>
      <selection pane="topLeft" activeCell="A1" sqref="A1"/>
      <selection pane="topRight" activeCell="I53" sqref="I53"/>
    </sheetView>
  </sheetViews>
  <sheetFormatPr defaultColWidth="9.140625" defaultRowHeight="12.75"/>
  <cols>
    <col min="1" max="1" width="5.00390625" style="9" customWidth="1"/>
    <col min="2" max="2" width="4.57421875" style="9" customWidth="1"/>
    <col min="3" max="3" width="5.57421875" style="9" customWidth="1"/>
    <col min="4" max="4" width="5.28125" style="9" customWidth="1"/>
    <col min="5" max="5" width="7.00390625" style="9" customWidth="1"/>
    <col min="6" max="6" width="6.140625" style="9" customWidth="1"/>
    <col min="7" max="7" width="6.8515625" style="9" customWidth="1"/>
    <col min="8" max="8" width="5.28125" style="9" customWidth="1"/>
    <col min="9" max="9" width="52.421875" style="9" customWidth="1"/>
    <col min="10" max="10" width="10.28125" style="9" customWidth="1"/>
    <col min="11" max="11" width="9.57421875" style="9" customWidth="1"/>
    <col min="12" max="12" width="11.28125" style="9" customWidth="1"/>
    <col min="13" max="13" width="7.8515625" style="9" customWidth="1"/>
    <col min="14" max="14" width="11.421875" style="9" customWidth="1"/>
    <col min="15" max="16384" width="9.140625" style="9" customWidth="1"/>
  </cols>
  <sheetData>
    <row r="1" spans="1:13" ht="15">
      <c r="A1" s="71" t="s">
        <v>60</v>
      </c>
      <c r="B1" s="71"/>
      <c r="C1" s="71"/>
      <c r="D1" s="71"/>
      <c r="E1" s="71"/>
      <c r="F1" s="71"/>
      <c r="G1" s="71"/>
      <c r="H1" s="71"/>
      <c r="I1" s="71"/>
      <c r="J1" s="71"/>
      <c r="K1" s="71"/>
      <c r="L1" s="71"/>
      <c r="M1" s="71"/>
    </row>
    <row r="2" spans="1:13" ht="15">
      <c r="A2" s="71" t="s">
        <v>51</v>
      </c>
      <c r="B2" s="71"/>
      <c r="C2" s="71"/>
      <c r="D2" s="71"/>
      <c r="E2" s="71"/>
      <c r="F2" s="71"/>
      <c r="G2" s="71"/>
      <c r="H2" s="71"/>
      <c r="I2" s="71"/>
      <c r="J2" s="71"/>
      <c r="K2" s="71"/>
      <c r="L2" s="71"/>
      <c r="M2" s="71"/>
    </row>
    <row r="3" spans="1:13" ht="15">
      <c r="A3" s="71" t="s">
        <v>84</v>
      </c>
      <c r="B3" s="71"/>
      <c r="C3" s="71"/>
      <c r="D3" s="71"/>
      <c r="E3" s="71"/>
      <c r="F3" s="71"/>
      <c r="G3" s="71"/>
      <c r="H3" s="71"/>
      <c r="I3" s="71"/>
      <c r="J3" s="71"/>
      <c r="K3" s="71"/>
      <c r="L3" s="71"/>
      <c r="M3" s="71"/>
    </row>
    <row r="4" spans="1:14" ht="101.25" customHeight="1">
      <c r="A4" s="75" t="s">
        <v>0</v>
      </c>
      <c r="B4" s="75"/>
      <c r="C4" s="75"/>
      <c r="D4" s="75"/>
      <c r="E4" s="75"/>
      <c r="F4" s="75"/>
      <c r="G4" s="75"/>
      <c r="H4" s="75"/>
      <c r="I4" s="49" t="s">
        <v>1</v>
      </c>
      <c r="J4" s="50" t="s">
        <v>61</v>
      </c>
      <c r="K4" s="50" t="s">
        <v>85</v>
      </c>
      <c r="L4" s="51" t="s">
        <v>50</v>
      </c>
      <c r="M4" s="50" t="s">
        <v>67</v>
      </c>
      <c r="N4" s="50" t="s">
        <v>69</v>
      </c>
    </row>
    <row r="5" spans="1:14" ht="12.75">
      <c r="A5" s="48">
        <v>1</v>
      </c>
      <c r="B5" s="48">
        <v>2</v>
      </c>
      <c r="C5" s="48">
        <v>3</v>
      </c>
      <c r="D5" s="48">
        <v>4</v>
      </c>
      <c r="E5" s="48">
        <v>5</v>
      </c>
      <c r="F5" s="48">
        <v>6</v>
      </c>
      <c r="G5" s="48">
        <v>7</v>
      </c>
      <c r="H5" s="48">
        <v>8</v>
      </c>
      <c r="I5" s="48">
        <v>9</v>
      </c>
      <c r="J5" s="48">
        <v>10</v>
      </c>
      <c r="K5" s="48">
        <v>11</v>
      </c>
      <c r="L5" s="48">
        <v>12</v>
      </c>
      <c r="M5" s="48">
        <v>13</v>
      </c>
      <c r="N5" s="48">
        <v>14</v>
      </c>
    </row>
    <row r="6" spans="1:14" ht="15.75">
      <c r="A6" s="11" t="s">
        <v>2</v>
      </c>
      <c r="B6" s="11" t="s">
        <v>3</v>
      </c>
      <c r="C6" s="11" t="s">
        <v>4</v>
      </c>
      <c r="D6" s="11" t="s">
        <v>4</v>
      </c>
      <c r="E6" s="11" t="s">
        <v>2</v>
      </c>
      <c r="F6" s="11" t="s">
        <v>4</v>
      </c>
      <c r="G6" s="11" t="s">
        <v>5</v>
      </c>
      <c r="H6" s="11" t="s">
        <v>2</v>
      </c>
      <c r="I6" s="52" t="s">
        <v>6</v>
      </c>
      <c r="J6" s="19">
        <f>J7+J15+J26+J23+J32</f>
        <v>13134</v>
      </c>
      <c r="K6" s="19">
        <f>K7+K15+K26+K23+K32</f>
        <v>1839</v>
      </c>
      <c r="L6" s="24">
        <f>L7+L15+L26+L32</f>
        <v>2953.9</v>
      </c>
      <c r="M6" s="41">
        <f>SUM(L6/K6)*100</f>
        <v>160.62533985861882</v>
      </c>
      <c r="N6" s="37">
        <f>SUM(L6/J6)*100</f>
        <v>22.49048271661337</v>
      </c>
    </row>
    <row r="7" spans="1:14" ht="54" customHeight="1">
      <c r="A7" s="2" t="s">
        <v>2</v>
      </c>
      <c r="B7" s="2" t="s">
        <v>3</v>
      </c>
      <c r="C7" s="2" t="s">
        <v>7</v>
      </c>
      <c r="D7" s="2" t="s">
        <v>4</v>
      </c>
      <c r="E7" s="2" t="s">
        <v>2</v>
      </c>
      <c r="F7" s="2" t="s">
        <v>4</v>
      </c>
      <c r="G7" s="2" t="s">
        <v>5</v>
      </c>
      <c r="H7" s="2" t="s">
        <v>2</v>
      </c>
      <c r="I7" s="53" t="s">
        <v>8</v>
      </c>
      <c r="J7" s="20">
        <f>SUM(J8)</f>
        <v>6948</v>
      </c>
      <c r="K7" s="20">
        <v>1182</v>
      </c>
      <c r="L7" s="59">
        <f>SUM(L8)</f>
        <v>1618.1000000000001</v>
      </c>
      <c r="M7" s="41">
        <f>SUM(L7/K7)*100</f>
        <v>136.89509306260575</v>
      </c>
      <c r="N7" s="37">
        <f>SUM(L7/J7)*100</f>
        <v>23.288716177317216</v>
      </c>
    </row>
    <row r="8" spans="1:14" ht="14.25">
      <c r="A8" s="26" t="s">
        <v>2</v>
      </c>
      <c r="B8" s="26" t="s">
        <v>3</v>
      </c>
      <c r="C8" s="26" t="s">
        <v>7</v>
      </c>
      <c r="D8" s="26" t="s">
        <v>14</v>
      </c>
      <c r="E8" s="26" t="s">
        <v>2</v>
      </c>
      <c r="F8" s="26" t="s">
        <v>7</v>
      </c>
      <c r="G8" s="26" t="s">
        <v>5</v>
      </c>
      <c r="H8" s="26" t="s">
        <v>11</v>
      </c>
      <c r="I8" s="47" t="s">
        <v>9</v>
      </c>
      <c r="J8" s="27">
        <f>J9+J10+J13+J14</f>
        <v>6948</v>
      </c>
      <c r="K8" s="27">
        <v>1182</v>
      </c>
      <c r="L8" s="60">
        <f>L9+L10</f>
        <v>1618.1000000000001</v>
      </c>
      <c r="M8" s="41">
        <f>SUM(L8/K8)*100</f>
        <v>136.89509306260575</v>
      </c>
      <c r="N8" s="37"/>
    </row>
    <row r="9" spans="1:14" ht="45" customHeight="1">
      <c r="A9" s="2" t="s">
        <v>2</v>
      </c>
      <c r="B9" s="2" t="s">
        <v>3</v>
      </c>
      <c r="C9" s="2" t="s">
        <v>7</v>
      </c>
      <c r="D9" s="2" t="s">
        <v>14</v>
      </c>
      <c r="E9" s="2" t="s">
        <v>20</v>
      </c>
      <c r="F9" s="2" t="s">
        <v>7</v>
      </c>
      <c r="G9" s="2" t="s">
        <v>5</v>
      </c>
      <c r="H9" s="2" t="s">
        <v>11</v>
      </c>
      <c r="I9" s="54" t="s">
        <v>36</v>
      </c>
      <c r="J9" s="20"/>
      <c r="K9" s="20"/>
      <c r="L9" s="59">
        <v>35</v>
      </c>
      <c r="M9" s="37"/>
      <c r="N9" s="37"/>
    </row>
    <row r="10" spans="1:14" ht="53.25" customHeight="1">
      <c r="A10" s="2" t="s">
        <v>2</v>
      </c>
      <c r="B10" s="2" t="s">
        <v>3</v>
      </c>
      <c r="C10" s="2" t="s">
        <v>7</v>
      </c>
      <c r="D10" s="2" t="s">
        <v>14</v>
      </c>
      <c r="E10" s="2" t="s">
        <v>30</v>
      </c>
      <c r="F10" s="2" t="s">
        <v>7</v>
      </c>
      <c r="G10" s="2" t="s">
        <v>5</v>
      </c>
      <c r="H10" s="2" t="s">
        <v>11</v>
      </c>
      <c r="I10" s="55" t="s">
        <v>31</v>
      </c>
      <c r="J10" s="21">
        <f>J11+J12</f>
        <v>6948</v>
      </c>
      <c r="K10" s="21">
        <v>1182</v>
      </c>
      <c r="L10" s="61">
        <f>SUM(L11+L12+L13)</f>
        <v>1583.1000000000001</v>
      </c>
      <c r="M10" s="37"/>
      <c r="N10" s="37"/>
    </row>
    <row r="11" spans="1:14" s="28" customFormat="1" ht="72.75" customHeight="1">
      <c r="A11" s="3" t="s">
        <v>2</v>
      </c>
      <c r="B11" s="3" t="s">
        <v>3</v>
      </c>
      <c r="C11" s="3" t="s">
        <v>7</v>
      </c>
      <c r="D11" s="3" t="s">
        <v>14</v>
      </c>
      <c r="E11" s="3" t="s">
        <v>32</v>
      </c>
      <c r="F11" s="3" t="s">
        <v>7</v>
      </c>
      <c r="G11" s="3" t="s">
        <v>5</v>
      </c>
      <c r="H11" s="3" t="s">
        <v>11</v>
      </c>
      <c r="I11" s="55" t="s">
        <v>48</v>
      </c>
      <c r="J11" s="20">
        <v>6948</v>
      </c>
      <c r="K11" s="20">
        <v>1182</v>
      </c>
      <c r="L11" s="59">
        <v>1576.9</v>
      </c>
      <c r="M11" s="37"/>
      <c r="N11" s="37"/>
    </row>
    <row r="12" spans="1:14" ht="84.75" customHeight="1">
      <c r="A12" s="3" t="s">
        <v>2</v>
      </c>
      <c r="B12" s="3" t="s">
        <v>3</v>
      </c>
      <c r="C12" s="3" t="s">
        <v>7</v>
      </c>
      <c r="D12" s="3" t="s">
        <v>14</v>
      </c>
      <c r="E12" s="3" t="s">
        <v>33</v>
      </c>
      <c r="F12" s="3" t="s">
        <v>7</v>
      </c>
      <c r="G12" s="3" t="s">
        <v>5</v>
      </c>
      <c r="H12" s="3" t="s">
        <v>11</v>
      </c>
      <c r="I12" s="55" t="s">
        <v>49</v>
      </c>
      <c r="J12" s="21"/>
      <c r="K12" s="21"/>
      <c r="L12" s="59">
        <v>5</v>
      </c>
      <c r="M12" s="37"/>
      <c r="N12" s="37"/>
    </row>
    <row r="13" spans="1:14" ht="168.75" customHeight="1">
      <c r="A13" s="3" t="s">
        <v>2</v>
      </c>
      <c r="B13" s="3" t="s">
        <v>3</v>
      </c>
      <c r="C13" s="3" t="s">
        <v>7</v>
      </c>
      <c r="D13" s="3" t="s">
        <v>14</v>
      </c>
      <c r="E13" s="3" t="s">
        <v>34</v>
      </c>
      <c r="F13" s="3" t="s">
        <v>7</v>
      </c>
      <c r="G13" s="3" t="s">
        <v>5</v>
      </c>
      <c r="H13" s="3" t="s">
        <v>11</v>
      </c>
      <c r="I13" s="7" t="s">
        <v>35</v>
      </c>
      <c r="J13" s="20"/>
      <c r="K13" s="20"/>
      <c r="L13" s="59">
        <v>1.2</v>
      </c>
      <c r="M13" s="37"/>
      <c r="N13" s="37"/>
    </row>
    <row r="14" spans="1:14" ht="93.75" customHeight="1">
      <c r="A14" s="3" t="s">
        <v>2</v>
      </c>
      <c r="B14" s="3" t="s">
        <v>3</v>
      </c>
      <c r="C14" s="3" t="s">
        <v>7</v>
      </c>
      <c r="D14" s="3" t="s">
        <v>14</v>
      </c>
      <c r="E14" s="3" t="s">
        <v>54</v>
      </c>
      <c r="F14" s="3" t="s">
        <v>7</v>
      </c>
      <c r="G14" s="3" t="s">
        <v>5</v>
      </c>
      <c r="H14" s="3" t="s">
        <v>11</v>
      </c>
      <c r="I14" s="7" t="s">
        <v>57</v>
      </c>
      <c r="J14" s="20"/>
      <c r="K14" s="20"/>
      <c r="L14" s="59"/>
      <c r="M14" s="37"/>
      <c r="N14" s="37"/>
    </row>
    <row r="15" spans="1:14" s="14" customFormat="1" ht="34.5" customHeight="1">
      <c r="A15" s="2" t="s">
        <v>2</v>
      </c>
      <c r="B15" s="2" t="s">
        <v>3</v>
      </c>
      <c r="C15" s="2" t="s">
        <v>12</v>
      </c>
      <c r="D15" s="2" t="s">
        <v>4</v>
      </c>
      <c r="E15" s="2" t="s">
        <v>2</v>
      </c>
      <c r="F15" s="2" t="s">
        <v>4</v>
      </c>
      <c r="G15" s="2" t="s">
        <v>5</v>
      </c>
      <c r="H15" s="2" t="s">
        <v>2</v>
      </c>
      <c r="I15" s="52" t="s">
        <v>13</v>
      </c>
      <c r="J15" s="22">
        <f>J16+J18</f>
        <v>5593</v>
      </c>
      <c r="K15" s="22">
        <f>K16+K18</f>
        <v>546</v>
      </c>
      <c r="L15" s="34">
        <f>L16+L18</f>
        <v>1037.3999999999999</v>
      </c>
      <c r="M15" s="41">
        <f>SUM(L15/K15)*100</f>
        <v>189.99999999999997</v>
      </c>
      <c r="N15" s="37">
        <f>SUM(L15/J15)*100</f>
        <v>18.54818523153942</v>
      </c>
    </row>
    <row r="16" spans="1:14" ht="25.5" customHeight="1">
      <c r="A16" s="26" t="s">
        <v>2</v>
      </c>
      <c r="B16" s="26" t="s">
        <v>3</v>
      </c>
      <c r="C16" s="26" t="s">
        <v>12</v>
      </c>
      <c r="D16" s="26" t="s">
        <v>7</v>
      </c>
      <c r="E16" s="26" t="s">
        <v>2</v>
      </c>
      <c r="F16" s="26" t="s">
        <v>4</v>
      </c>
      <c r="G16" s="26" t="s">
        <v>5</v>
      </c>
      <c r="H16" s="26" t="s">
        <v>11</v>
      </c>
      <c r="I16" s="47" t="s">
        <v>39</v>
      </c>
      <c r="J16" s="27">
        <f>J17</f>
        <v>788</v>
      </c>
      <c r="K16" s="27">
        <v>46</v>
      </c>
      <c r="L16" s="32">
        <v>144.7</v>
      </c>
      <c r="M16" s="41">
        <f>SUM(L16/K16)*100</f>
        <v>314.5652173913043</v>
      </c>
      <c r="N16" s="37">
        <f>SUM(L16/J16)*100</f>
        <v>18.36294416243655</v>
      </c>
    </row>
    <row r="17" spans="1:14" s="28" customFormat="1" ht="25.5">
      <c r="A17" s="2" t="s">
        <v>2</v>
      </c>
      <c r="B17" s="2" t="s">
        <v>3</v>
      </c>
      <c r="C17" s="2" t="s">
        <v>12</v>
      </c>
      <c r="D17" s="2" t="s">
        <v>7</v>
      </c>
      <c r="E17" s="2" t="s">
        <v>25</v>
      </c>
      <c r="F17" s="2" t="s">
        <v>40</v>
      </c>
      <c r="G17" s="2" t="s">
        <v>5</v>
      </c>
      <c r="H17" s="2" t="s">
        <v>11</v>
      </c>
      <c r="I17" s="54" t="s">
        <v>41</v>
      </c>
      <c r="J17" s="20">
        <v>788</v>
      </c>
      <c r="K17" s="20">
        <v>46</v>
      </c>
      <c r="L17" s="31">
        <v>144.7</v>
      </c>
      <c r="M17" s="41"/>
      <c r="N17" s="37"/>
    </row>
    <row r="18" spans="1:14" ht="29.25" customHeight="1">
      <c r="A18" s="26" t="s">
        <v>2</v>
      </c>
      <c r="B18" s="26" t="s">
        <v>3</v>
      </c>
      <c r="C18" s="26" t="s">
        <v>12</v>
      </c>
      <c r="D18" s="26" t="s">
        <v>12</v>
      </c>
      <c r="E18" s="26" t="s">
        <v>2</v>
      </c>
      <c r="F18" s="26" t="s">
        <v>4</v>
      </c>
      <c r="G18" s="26" t="s">
        <v>5</v>
      </c>
      <c r="H18" s="26" t="s">
        <v>11</v>
      </c>
      <c r="I18" s="47" t="s">
        <v>15</v>
      </c>
      <c r="J18" s="27">
        <f>J19+J21+J22</f>
        <v>4805</v>
      </c>
      <c r="K18" s="27">
        <f>SUM(K20+K22)</f>
        <v>500</v>
      </c>
      <c r="L18" s="32">
        <f>L19+L21+L23</f>
        <v>892.6999999999999</v>
      </c>
      <c r="M18" s="41">
        <f>SUM(L18/K18)*100</f>
        <v>178.54</v>
      </c>
      <c r="N18" s="37">
        <f>SUM(L18/J18)*100</f>
        <v>18.57856399583767</v>
      </c>
    </row>
    <row r="19" spans="1:14" s="28" customFormat="1" ht="47.25" customHeight="1">
      <c r="A19" s="2" t="s">
        <v>2</v>
      </c>
      <c r="B19" s="2" t="s">
        <v>3</v>
      </c>
      <c r="C19" s="2" t="s">
        <v>12</v>
      </c>
      <c r="D19" s="2" t="s">
        <v>12</v>
      </c>
      <c r="E19" s="2" t="s">
        <v>20</v>
      </c>
      <c r="F19" s="2" t="s">
        <v>4</v>
      </c>
      <c r="G19" s="2" t="s">
        <v>5</v>
      </c>
      <c r="H19" s="2" t="s">
        <v>11</v>
      </c>
      <c r="I19" s="54" t="s">
        <v>29</v>
      </c>
      <c r="J19" s="20">
        <f>SUM(J20)</f>
        <v>192</v>
      </c>
      <c r="K19" s="20">
        <v>61</v>
      </c>
      <c r="L19" s="31">
        <f>L20</f>
        <v>21</v>
      </c>
      <c r="M19" s="37"/>
      <c r="N19" s="37"/>
    </row>
    <row r="20" spans="1:14" ht="45" customHeight="1">
      <c r="A20" s="2" t="s">
        <v>2</v>
      </c>
      <c r="B20" s="2" t="s">
        <v>3</v>
      </c>
      <c r="C20" s="2" t="s">
        <v>12</v>
      </c>
      <c r="D20" s="2" t="s">
        <v>12</v>
      </c>
      <c r="E20" s="2" t="s">
        <v>28</v>
      </c>
      <c r="F20" s="2" t="s">
        <v>40</v>
      </c>
      <c r="G20" s="2" t="s">
        <v>5</v>
      </c>
      <c r="H20" s="2" t="s">
        <v>11</v>
      </c>
      <c r="I20" s="54" t="s">
        <v>45</v>
      </c>
      <c r="J20" s="20">
        <v>192</v>
      </c>
      <c r="K20" s="20">
        <v>61</v>
      </c>
      <c r="L20" s="31">
        <v>21</v>
      </c>
      <c r="M20" s="37"/>
      <c r="N20" s="37"/>
    </row>
    <row r="21" spans="1:14" ht="45" customHeight="1">
      <c r="A21" s="2" t="s">
        <v>2</v>
      </c>
      <c r="B21" s="2" t="s">
        <v>3</v>
      </c>
      <c r="C21" s="2" t="s">
        <v>12</v>
      </c>
      <c r="D21" s="2" t="s">
        <v>12</v>
      </c>
      <c r="E21" s="2" t="s">
        <v>30</v>
      </c>
      <c r="F21" s="2" t="s">
        <v>4</v>
      </c>
      <c r="G21" s="2" t="s">
        <v>5</v>
      </c>
      <c r="H21" s="2" t="s">
        <v>11</v>
      </c>
      <c r="I21" s="54" t="s">
        <v>42</v>
      </c>
      <c r="J21" s="20"/>
      <c r="K21" s="20"/>
      <c r="L21" s="31">
        <f>L22</f>
        <v>855.9</v>
      </c>
      <c r="M21" s="37"/>
      <c r="N21" s="37"/>
    </row>
    <row r="22" spans="1:14" ht="61.5" customHeight="1">
      <c r="A22" s="2" t="s">
        <v>2</v>
      </c>
      <c r="B22" s="2" t="s">
        <v>3</v>
      </c>
      <c r="C22" s="2" t="s">
        <v>12</v>
      </c>
      <c r="D22" s="2" t="s">
        <v>12</v>
      </c>
      <c r="E22" s="2" t="s">
        <v>43</v>
      </c>
      <c r="F22" s="2" t="s">
        <v>40</v>
      </c>
      <c r="G22" s="2" t="s">
        <v>5</v>
      </c>
      <c r="H22" s="2" t="s">
        <v>11</v>
      </c>
      <c r="I22" s="54" t="s">
        <v>44</v>
      </c>
      <c r="J22" s="20">
        <v>4613</v>
      </c>
      <c r="K22" s="20">
        <v>439</v>
      </c>
      <c r="L22" s="20">
        <v>855.9</v>
      </c>
      <c r="M22" s="37"/>
      <c r="N22" s="37"/>
    </row>
    <row r="23" spans="1:14" ht="45.75" customHeight="1">
      <c r="A23" s="26" t="s">
        <v>2</v>
      </c>
      <c r="B23" s="26" t="s">
        <v>3</v>
      </c>
      <c r="C23" s="26" t="s">
        <v>52</v>
      </c>
      <c r="D23" s="26" t="s">
        <v>53</v>
      </c>
      <c r="E23" s="26" t="s">
        <v>2</v>
      </c>
      <c r="F23" s="26" t="s">
        <v>4</v>
      </c>
      <c r="G23" s="26" t="s">
        <v>5</v>
      </c>
      <c r="H23" s="26" t="s">
        <v>11</v>
      </c>
      <c r="I23" s="54" t="s">
        <v>56</v>
      </c>
      <c r="J23" s="27"/>
      <c r="K23" s="27"/>
      <c r="L23" s="32">
        <v>15.8</v>
      </c>
      <c r="M23" s="41"/>
      <c r="N23" s="37"/>
    </row>
    <row r="24" spans="1:14" s="28" customFormat="1" ht="33.75" customHeight="1">
      <c r="A24" s="2" t="s">
        <v>2</v>
      </c>
      <c r="B24" s="2" t="s">
        <v>3</v>
      </c>
      <c r="C24" s="2" t="s">
        <v>52</v>
      </c>
      <c r="D24" s="2" t="s">
        <v>53</v>
      </c>
      <c r="E24" s="2" t="s">
        <v>54</v>
      </c>
      <c r="F24" s="2" t="s">
        <v>4</v>
      </c>
      <c r="G24" s="2" t="s">
        <v>5</v>
      </c>
      <c r="H24" s="2" t="s">
        <v>11</v>
      </c>
      <c r="I24" s="54" t="s">
        <v>56</v>
      </c>
      <c r="J24" s="20"/>
      <c r="K24" s="20"/>
      <c r="L24" s="31">
        <v>15.8</v>
      </c>
      <c r="M24" s="37"/>
      <c r="N24" s="37"/>
    </row>
    <row r="25" spans="1:14" ht="36" customHeight="1">
      <c r="A25" s="2" t="s">
        <v>2</v>
      </c>
      <c r="B25" s="2" t="s">
        <v>3</v>
      </c>
      <c r="C25" s="2" t="s">
        <v>52</v>
      </c>
      <c r="D25" s="2" t="s">
        <v>53</v>
      </c>
      <c r="E25" s="2" t="s">
        <v>54</v>
      </c>
      <c r="F25" s="2" t="s">
        <v>55</v>
      </c>
      <c r="G25" s="2" t="s">
        <v>5</v>
      </c>
      <c r="H25" s="2" t="s">
        <v>11</v>
      </c>
      <c r="I25" s="54" t="s">
        <v>56</v>
      </c>
      <c r="J25" s="20"/>
      <c r="K25" s="20"/>
      <c r="L25" s="31"/>
      <c r="M25" s="37"/>
      <c r="N25" s="37"/>
    </row>
    <row r="26" spans="1:14" ht="53.25" customHeight="1">
      <c r="A26" s="2" t="s">
        <v>2</v>
      </c>
      <c r="B26" s="2" t="s">
        <v>3</v>
      </c>
      <c r="C26" s="2" t="s">
        <v>16</v>
      </c>
      <c r="D26" s="2" t="s">
        <v>4</v>
      </c>
      <c r="E26" s="2" t="s">
        <v>2</v>
      </c>
      <c r="F26" s="2" t="s">
        <v>4</v>
      </c>
      <c r="G26" s="2" t="s">
        <v>5</v>
      </c>
      <c r="H26" s="2" t="s">
        <v>2</v>
      </c>
      <c r="I26" s="57" t="s">
        <v>17</v>
      </c>
      <c r="J26" s="20">
        <f>J28</f>
        <v>585</v>
      </c>
      <c r="K26" s="20">
        <f>K28</f>
        <v>109</v>
      </c>
      <c r="L26" s="31">
        <f>L28</f>
        <v>297.4</v>
      </c>
      <c r="M26" s="41">
        <f>SUM(L26/K26)*100</f>
        <v>272.8440366972477</v>
      </c>
      <c r="N26" s="37">
        <f>SUM(L26/J26)*100</f>
        <v>50.83760683760683</v>
      </c>
    </row>
    <row r="27" spans="1:14" ht="35.25" customHeight="1">
      <c r="A27" s="2" t="s">
        <v>2</v>
      </c>
      <c r="B27" s="2" t="s">
        <v>3</v>
      </c>
      <c r="C27" s="2" t="s">
        <v>16</v>
      </c>
      <c r="D27" s="2" t="s">
        <v>10</v>
      </c>
      <c r="E27" s="2" t="s">
        <v>2</v>
      </c>
      <c r="F27" s="2" t="s">
        <v>4</v>
      </c>
      <c r="G27" s="2" t="s">
        <v>5</v>
      </c>
      <c r="H27" s="2" t="s">
        <v>18</v>
      </c>
      <c r="I27" s="58" t="s">
        <v>19</v>
      </c>
      <c r="J27" s="20">
        <f>SUM(J28)</f>
        <v>585</v>
      </c>
      <c r="K27" s="20">
        <f>SUM(K28)</f>
        <v>109</v>
      </c>
      <c r="L27" s="31">
        <f>SUM(L28)</f>
        <v>297.4</v>
      </c>
      <c r="M27" s="41"/>
      <c r="N27" s="37"/>
    </row>
    <row r="28" spans="1:14" ht="79.5" customHeight="1">
      <c r="A28" s="2" t="s">
        <v>2</v>
      </c>
      <c r="B28" s="2" t="s">
        <v>3</v>
      </c>
      <c r="C28" s="2" t="s">
        <v>16</v>
      </c>
      <c r="D28" s="2" t="s">
        <v>10</v>
      </c>
      <c r="E28" s="2" t="s">
        <v>20</v>
      </c>
      <c r="F28" s="2" t="s">
        <v>4</v>
      </c>
      <c r="G28" s="2" t="s">
        <v>5</v>
      </c>
      <c r="H28" s="2" t="s">
        <v>18</v>
      </c>
      <c r="I28" s="54" t="s">
        <v>27</v>
      </c>
      <c r="J28" s="20">
        <f>J29+J30+J31</f>
        <v>585</v>
      </c>
      <c r="K28" s="20">
        <f>SUM(K29+K31)</f>
        <v>109</v>
      </c>
      <c r="L28" s="31">
        <f>L29+L30+L31</f>
        <v>297.4</v>
      </c>
      <c r="M28" s="41"/>
      <c r="N28" s="37"/>
    </row>
    <row r="29" spans="1:14" ht="78.75" customHeight="1">
      <c r="A29" s="2" t="s">
        <v>2</v>
      </c>
      <c r="B29" s="2" t="s">
        <v>3</v>
      </c>
      <c r="C29" s="2" t="s">
        <v>16</v>
      </c>
      <c r="D29" s="2" t="s">
        <v>10</v>
      </c>
      <c r="E29" s="2" t="s">
        <v>62</v>
      </c>
      <c r="F29" s="2" t="s">
        <v>7</v>
      </c>
      <c r="G29" s="2" t="s">
        <v>5</v>
      </c>
      <c r="H29" s="2" t="s">
        <v>18</v>
      </c>
      <c r="I29" s="54" t="s">
        <v>63</v>
      </c>
      <c r="J29" s="20">
        <v>395</v>
      </c>
      <c r="K29" s="20">
        <v>61</v>
      </c>
      <c r="L29" s="31">
        <v>92</v>
      </c>
      <c r="M29" s="41"/>
      <c r="N29" s="37"/>
    </row>
    <row r="30" spans="1:14" ht="88.5" customHeight="1">
      <c r="A30" s="2" t="s">
        <v>2</v>
      </c>
      <c r="B30" s="2" t="s">
        <v>3</v>
      </c>
      <c r="C30" s="2" t="s">
        <v>16</v>
      </c>
      <c r="D30" s="2" t="s">
        <v>10</v>
      </c>
      <c r="E30" s="2" t="s">
        <v>38</v>
      </c>
      <c r="F30" s="2" t="s">
        <v>40</v>
      </c>
      <c r="G30" s="2" t="s">
        <v>5</v>
      </c>
      <c r="H30" s="2" t="s">
        <v>18</v>
      </c>
      <c r="I30" s="54" t="s">
        <v>46</v>
      </c>
      <c r="J30" s="20"/>
      <c r="K30" s="20"/>
      <c r="L30" s="31"/>
      <c r="M30" s="41"/>
      <c r="N30" s="37"/>
    </row>
    <row r="31" spans="1:14" ht="45.75" customHeight="1">
      <c r="A31" s="2" t="s">
        <v>2</v>
      </c>
      <c r="B31" s="2" t="s">
        <v>3</v>
      </c>
      <c r="C31" s="2" t="s">
        <v>16</v>
      </c>
      <c r="D31" s="2" t="s">
        <v>10</v>
      </c>
      <c r="E31" s="2" t="s">
        <v>77</v>
      </c>
      <c r="F31" s="2" t="s">
        <v>40</v>
      </c>
      <c r="G31" s="2" t="s">
        <v>5</v>
      </c>
      <c r="H31" s="2" t="s">
        <v>18</v>
      </c>
      <c r="I31" s="54" t="s">
        <v>78</v>
      </c>
      <c r="J31" s="20">
        <v>190</v>
      </c>
      <c r="K31" s="20">
        <v>48</v>
      </c>
      <c r="L31" s="31">
        <v>205.4</v>
      </c>
      <c r="M31" s="41">
        <f>SUM(L31/K31)*100</f>
        <v>427.9166666666667</v>
      </c>
      <c r="N31" s="37">
        <f>SUM(L31/J31)*100</f>
        <v>108.10526315789475</v>
      </c>
    </row>
    <row r="32" spans="1:14" ht="33.75" customHeight="1">
      <c r="A32" s="62" t="s">
        <v>2</v>
      </c>
      <c r="B32" s="62" t="s">
        <v>3</v>
      </c>
      <c r="C32" s="62" t="s">
        <v>86</v>
      </c>
      <c r="D32" s="62" t="s">
        <v>12</v>
      </c>
      <c r="E32" s="62" t="s">
        <v>20</v>
      </c>
      <c r="F32" s="62" t="s">
        <v>4</v>
      </c>
      <c r="G32" s="62" t="s">
        <v>5</v>
      </c>
      <c r="H32" s="62" t="s">
        <v>2</v>
      </c>
      <c r="I32" s="56" t="s">
        <v>87</v>
      </c>
      <c r="J32" s="63">
        <v>8</v>
      </c>
      <c r="K32" s="63">
        <v>2</v>
      </c>
      <c r="L32" s="65">
        <v>1</v>
      </c>
      <c r="M32" s="41">
        <f>SUM(L32/K32)*100</f>
        <v>50</v>
      </c>
      <c r="N32" s="64">
        <f>SUM(L32/J32)*100</f>
        <v>12.5</v>
      </c>
    </row>
    <row r="33" spans="1:14" ht="31.5" customHeight="1">
      <c r="A33" s="11" t="s">
        <v>2</v>
      </c>
      <c r="B33" s="11" t="s">
        <v>22</v>
      </c>
      <c r="C33" s="11" t="s">
        <v>4</v>
      </c>
      <c r="D33" s="11" t="s">
        <v>4</v>
      </c>
      <c r="E33" s="11" t="s">
        <v>2</v>
      </c>
      <c r="F33" s="11" t="s">
        <v>4</v>
      </c>
      <c r="G33" s="11" t="s">
        <v>5</v>
      </c>
      <c r="H33" s="11" t="s">
        <v>2</v>
      </c>
      <c r="I33" s="52" t="s">
        <v>21</v>
      </c>
      <c r="J33" s="20">
        <f>J34</f>
        <v>15167</v>
      </c>
      <c r="K33" s="20">
        <f>SUM(K34)</f>
        <v>10408.3</v>
      </c>
      <c r="L33" s="42">
        <f>SUM(L34)</f>
        <v>10323.9</v>
      </c>
      <c r="M33" s="41">
        <f>SUM(L33/K33)*100</f>
        <v>99.1891086921015</v>
      </c>
      <c r="N33" s="37">
        <f>SUM(L33/J33)*100</f>
        <v>68.068174325839</v>
      </c>
    </row>
    <row r="34" spans="1:14" ht="44.25" customHeight="1">
      <c r="A34" s="8" t="s">
        <v>2</v>
      </c>
      <c r="B34" s="8" t="s">
        <v>22</v>
      </c>
      <c r="C34" s="8" t="s">
        <v>14</v>
      </c>
      <c r="D34" s="8" t="s">
        <v>4</v>
      </c>
      <c r="E34" s="8" t="s">
        <v>2</v>
      </c>
      <c r="F34" s="8" t="s">
        <v>4</v>
      </c>
      <c r="G34" s="8" t="s">
        <v>5</v>
      </c>
      <c r="H34" s="8" t="s">
        <v>2</v>
      </c>
      <c r="I34" s="54" t="s">
        <v>37</v>
      </c>
      <c r="J34" s="20">
        <f>SUM(J35:J38)</f>
        <v>15167</v>
      </c>
      <c r="K34" s="20">
        <f>SUM(K35:K38)</f>
        <v>10408.3</v>
      </c>
      <c r="L34" s="31">
        <f>SUM(L35:L38)</f>
        <v>10323.9</v>
      </c>
      <c r="M34" s="41"/>
      <c r="N34" s="37"/>
    </row>
    <row r="35" spans="1:14" ht="40.5" customHeight="1">
      <c r="A35" s="39" t="s">
        <v>2</v>
      </c>
      <c r="B35" s="39" t="s">
        <v>22</v>
      </c>
      <c r="C35" s="39" t="s">
        <v>14</v>
      </c>
      <c r="D35" s="39" t="s">
        <v>7</v>
      </c>
      <c r="E35" s="39" t="s">
        <v>72</v>
      </c>
      <c r="F35" s="39" t="s">
        <v>40</v>
      </c>
      <c r="G35" s="39" t="s">
        <v>5</v>
      </c>
      <c r="H35" s="39" t="s">
        <v>24</v>
      </c>
      <c r="I35" s="54" t="s">
        <v>47</v>
      </c>
      <c r="J35" s="20">
        <v>13536</v>
      </c>
      <c r="K35" s="20">
        <v>10050.8</v>
      </c>
      <c r="L35" s="31">
        <v>10050.8</v>
      </c>
      <c r="M35" s="41"/>
      <c r="N35" s="37"/>
    </row>
    <row r="36" spans="1:14" ht="39.75" customHeight="1">
      <c r="A36" s="2" t="s">
        <v>2</v>
      </c>
      <c r="B36" s="2" t="s">
        <v>22</v>
      </c>
      <c r="C36" s="2" t="s">
        <v>14</v>
      </c>
      <c r="D36" s="2" t="s">
        <v>7</v>
      </c>
      <c r="E36" s="2" t="s">
        <v>73</v>
      </c>
      <c r="F36" s="2" t="s">
        <v>40</v>
      </c>
      <c r="G36" s="2" t="s">
        <v>5</v>
      </c>
      <c r="H36" s="2" t="s">
        <v>24</v>
      </c>
      <c r="I36" s="54" t="s">
        <v>47</v>
      </c>
      <c r="J36" s="20">
        <v>320</v>
      </c>
      <c r="K36" s="20">
        <v>80</v>
      </c>
      <c r="L36" s="31">
        <v>50.1</v>
      </c>
      <c r="M36" s="41"/>
      <c r="N36" s="37"/>
    </row>
    <row r="37" spans="1:14" ht="38.25" customHeight="1">
      <c r="A37" s="2" t="s">
        <v>2</v>
      </c>
      <c r="B37" s="2" t="s">
        <v>22</v>
      </c>
      <c r="C37" s="2" t="s">
        <v>14</v>
      </c>
      <c r="D37" s="2" t="s">
        <v>14</v>
      </c>
      <c r="E37" s="2" t="s">
        <v>34</v>
      </c>
      <c r="F37" s="2" t="s">
        <v>40</v>
      </c>
      <c r="G37" s="2" t="s">
        <v>5</v>
      </c>
      <c r="H37" s="2" t="s">
        <v>24</v>
      </c>
      <c r="I37" s="54" t="s">
        <v>47</v>
      </c>
      <c r="J37" s="20"/>
      <c r="K37" s="20"/>
      <c r="L37" s="31"/>
      <c r="M37" s="41"/>
      <c r="N37" s="37"/>
    </row>
    <row r="38" spans="1:14" s="36" customFormat="1" ht="51.75" customHeight="1">
      <c r="A38" s="2" t="s">
        <v>2</v>
      </c>
      <c r="B38" s="2" t="s">
        <v>22</v>
      </c>
      <c r="C38" s="2" t="s">
        <v>14</v>
      </c>
      <c r="D38" s="2" t="s">
        <v>53</v>
      </c>
      <c r="E38" s="2" t="s">
        <v>74</v>
      </c>
      <c r="F38" s="2" t="s">
        <v>40</v>
      </c>
      <c r="G38" s="2" t="s">
        <v>5</v>
      </c>
      <c r="H38" s="2" t="s">
        <v>24</v>
      </c>
      <c r="I38" s="54" t="s">
        <v>47</v>
      </c>
      <c r="J38" s="20">
        <v>1311</v>
      </c>
      <c r="K38" s="20">
        <v>277.5</v>
      </c>
      <c r="L38" s="31">
        <v>223</v>
      </c>
      <c r="M38" s="41"/>
      <c r="N38" s="37"/>
    </row>
    <row r="39" spans="1:14" s="36" customFormat="1" ht="15.75">
      <c r="A39" s="16"/>
      <c r="B39" s="16"/>
      <c r="C39" s="16"/>
      <c r="D39" s="16"/>
      <c r="E39" s="16"/>
      <c r="F39" s="16"/>
      <c r="G39" s="16"/>
      <c r="H39" s="16"/>
      <c r="I39" s="53" t="s">
        <v>23</v>
      </c>
      <c r="J39" s="23">
        <f>J6+J33</f>
        <v>28301</v>
      </c>
      <c r="K39" s="23">
        <f>K6+K33</f>
        <v>12247.3</v>
      </c>
      <c r="L39" s="35">
        <f>L6+L33</f>
        <v>13277.8</v>
      </c>
      <c r="M39" s="41">
        <f>SUM(L39/K39)*100</f>
        <v>108.414099434161</v>
      </c>
      <c r="N39" s="37">
        <f>SUM(L39/J39)*100</f>
        <v>46.916363379385885</v>
      </c>
    </row>
    <row r="40" spans="1:14" ht="15">
      <c r="A40" s="36"/>
      <c r="B40" s="36"/>
      <c r="C40" s="36"/>
      <c r="D40" s="36"/>
      <c r="E40" s="36"/>
      <c r="F40" s="36"/>
      <c r="G40" s="36"/>
      <c r="H40" s="36"/>
      <c r="I40" s="36"/>
      <c r="J40" s="36"/>
      <c r="K40" s="36"/>
      <c r="L40" s="36"/>
      <c r="M40" s="36"/>
      <c r="N40" s="36"/>
    </row>
    <row r="41" spans="1:14" ht="15">
      <c r="A41" s="36"/>
      <c r="B41" s="36"/>
      <c r="C41" s="36"/>
      <c r="D41" s="36"/>
      <c r="E41" s="36"/>
      <c r="F41" s="36"/>
      <c r="G41" s="36"/>
      <c r="H41" s="36"/>
      <c r="I41" s="36"/>
      <c r="J41" s="36"/>
      <c r="K41" s="36"/>
      <c r="L41" s="36"/>
      <c r="M41" s="36"/>
      <c r="N41" s="36"/>
    </row>
  </sheetData>
  <sheetProtection/>
  <mergeCells count="4">
    <mergeCell ref="A1:M1"/>
    <mergeCell ref="A2:M2"/>
    <mergeCell ref="A3:M3"/>
    <mergeCell ref="A4:H4"/>
  </mergeCells>
  <printOptions/>
  <pageMargins left="0.984251968503937" right="0.1968503937007874" top="0.1968503937007874" bottom="0.1968503937007874" header="0.5118110236220472" footer="0.5118110236220472"/>
  <pageSetup fitToHeight="0" fitToWidth="1"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sheetPr>
    <pageSetUpPr fitToPage="1"/>
  </sheetPr>
  <dimension ref="A1:N34"/>
  <sheetViews>
    <sheetView tabSelected="1" zoomScale="75" zoomScaleNormal="75" zoomScalePageLayoutView="0" workbookViewId="0" topLeftCell="A1">
      <pane xSplit="8" topLeftCell="I1" activePane="topRight" state="frozen"/>
      <selection pane="topLeft" activeCell="A1" sqref="A1"/>
      <selection pane="topRight" activeCell="J1" sqref="J1:J2"/>
    </sheetView>
  </sheetViews>
  <sheetFormatPr defaultColWidth="9.140625" defaultRowHeight="12.75"/>
  <cols>
    <col min="1" max="1" width="5.8515625" style="9" customWidth="1"/>
    <col min="2" max="2" width="4.57421875" style="9" customWidth="1"/>
    <col min="3" max="3" width="5.57421875" style="9" customWidth="1"/>
    <col min="4" max="4" width="5.28125" style="9" customWidth="1"/>
    <col min="5" max="5" width="7.00390625" style="9" customWidth="1"/>
    <col min="6" max="6" width="6.140625" style="9" customWidth="1"/>
    <col min="7" max="7" width="6.8515625" style="9" customWidth="1"/>
    <col min="8" max="8" width="6.00390625" style="9" customWidth="1"/>
    <col min="9" max="9" width="62.7109375" style="9" customWidth="1"/>
    <col min="10" max="11" width="13.00390625" style="9" customWidth="1"/>
    <col min="12" max="13" width="14.28125" style="9" customWidth="1"/>
    <col min="14" max="14" width="12.57421875" style="9" customWidth="1"/>
    <col min="15" max="16384" width="9.140625" style="9" customWidth="1"/>
  </cols>
  <sheetData>
    <row r="1" ht="12.75">
      <c r="J1" s="9" t="s">
        <v>115</v>
      </c>
    </row>
    <row r="2" ht="12.75">
      <c r="J2" s="9" t="s">
        <v>116</v>
      </c>
    </row>
    <row r="3" spans="1:14" ht="15">
      <c r="A3" s="71" t="s">
        <v>60</v>
      </c>
      <c r="B3" s="71"/>
      <c r="C3" s="71"/>
      <c r="D3" s="71"/>
      <c r="E3" s="71"/>
      <c r="F3" s="71"/>
      <c r="G3" s="71"/>
      <c r="H3" s="71"/>
      <c r="I3" s="71"/>
      <c r="J3" s="71"/>
      <c r="K3" s="71"/>
      <c r="L3" s="71"/>
      <c r="M3" s="71"/>
      <c r="N3" s="71"/>
    </row>
    <row r="4" spans="1:14" ht="15">
      <c r="A4" s="71" t="s">
        <v>51</v>
      </c>
      <c r="B4" s="71"/>
      <c r="C4" s="71"/>
      <c r="D4" s="71"/>
      <c r="E4" s="71"/>
      <c r="F4" s="71"/>
      <c r="G4" s="71"/>
      <c r="H4" s="71"/>
      <c r="I4" s="71"/>
      <c r="J4" s="71"/>
      <c r="K4" s="71"/>
      <c r="L4" s="71"/>
      <c r="M4" s="71"/>
      <c r="N4" s="71"/>
    </row>
    <row r="5" spans="1:14" ht="15">
      <c r="A5" s="71" t="s">
        <v>114</v>
      </c>
      <c r="B5" s="71"/>
      <c r="C5" s="71"/>
      <c r="D5" s="71"/>
      <c r="E5" s="71"/>
      <c r="F5" s="71"/>
      <c r="G5" s="71"/>
      <c r="H5" s="71"/>
      <c r="I5" s="71"/>
      <c r="J5" s="71"/>
      <c r="K5" s="71"/>
      <c r="L5" s="71"/>
      <c r="M5" s="71"/>
      <c r="N5" s="71"/>
    </row>
    <row r="6" spans="1:14" ht="63.75">
      <c r="A6" s="75" t="s">
        <v>0</v>
      </c>
      <c r="B6" s="75"/>
      <c r="C6" s="75"/>
      <c r="D6" s="75"/>
      <c r="E6" s="75"/>
      <c r="F6" s="75"/>
      <c r="G6" s="75"/>
      <c r="H6" s="75"/>
      <c r="I6" s="49" t="s">
        <v>1</v>
      </c>
      <c r="J6" s="50" t="s">
        <v>61</v>
      </c>
      <c r="K6" s="50" t="s">
        <v>113</v>
      </c>
      <c r="L6" s="51" t="s">
        <v>50</v>
      </c>
      <c r="M6" s="51" t="s">
        <v>91</v>
      </c>
      <c r="N6" s="50" t="s">
        <v>92</v>
      </c>
    </row>
    <row r="7" spans="1:14" ht="12.75">
      <c r="A7" s="48">
        <v>1</v>
      </c>
      <c r="B7" s="48">
        <v>2</v>
      </c>
      <c r="C7" s="48">
        <v>3</v>
      </c>
      <c r="D7" s="48">
        <v>4</v>
      </c>
      <c r="E7" s="48">
        <v>5</v>
      </c>
      <c r="F7" s="48">
        <v>6</v>
      </c>
      <c r="G7" s="48">
        <v>7</v>
      </c>
      <c r="H7" s="48">
        <v>8</v>
      </c>
      <c r="I7" s="48">
        <v>9</v>
      </c>
      <c r="J7" s="48">
        <v>10</v>
      </c>
      <c r="K7" s="48"/>
      <c r="L7" s="48">
        <v>12</v>
      </c>
      <c r="M7" s="48"/>
      <c r="N7" s="48">
        <v>13</v>
      </c>
    </row>
    <row r="8" spans="1:14" ht="15.75">
      <c r="A8" s="11" t="s">
        <v>2</v>
      </c>
      <c r="B8" s="11" t="s">
        <v>3</v>
      </c>
      <c r="C8" s="11" t="s">
        <v>4</v>
      </c>
      <c r="D8" s="11" t="s">
        <v>4</v>
      </c>
      <c r="E8" s="11" t="s">
        <v>2</v>
      </c>
      <c r="F8" s="11" t="s">
        <v>4</v>
      </c>
      <c r="G8" s="11" t="s">
        <v>5</v>
      </c>
      <c r="H8" s="11" t="s">
        <v>2</v>
      </c>
      <c r="I8" s="52" t="s">
        <v>6</v>
      </c>
      <c r="J8" s="19">
        <f>J9+J11+J14+J17+J18+J19</f>
        <v>13571</v>
      </c>
      <c r="K8" s="24">
        <f>K9+K11+K14+K17+K18+K19</f>
        <v>13571</v>
      </c>
      <c r="L8" s="24">
        <f>L9+L11+L14+L17+L18+L19</f>
        <v>14159</v>
      </c>
      <c r="M8" s="67">
        <f>L8/J8*100</f>
        <v>104.33276840321273</v>
      </c>
      <c r="N8" s="68">
        <f>L8*100/K8</f>
        <v>104.33276840321274</v>
      </c>
    </row>
    <row r="9" spans="1:14" ht="27" customHeight="1">
      <c r="A9" s="2" t="s">
        <v>2</v>
      </c>
      <c r="B9" s="2" t="s">
        <v>3</v>
      </c>
      <c r="C9" s="2" t="s">
        <v>7</v>
      </c>
      <c r="D9" s="2" t="s">
        <v>4</v>
      </c>
      <c r="E9" s="2" t="s">
        <v>2</v>
      </c>
      <c r="F9" s="2" t="s">
        <v>4</v>
      </c>
      <c r="G9" s="2" t="s">
        <v>5</v>
      </c>
      <c r="H9" s="2" t="s">
        <v>2</v>
      </c>
      <c r="I9" s="53" t="s">
        <v>8</v>
      </c>
      <c r="J9" s="63">
        <f>J10</f>
        <v>8462</v>
      </c>
      <c r="K9" s="63">
        <f>K10</f>
        <v>8462</v>
      </c>
      <c r="L9" s="63">
        <f>L10</f>
        <v>8773.3</v>
      </c>
      <c r="M9" s="67">
        <f>L9/J9*100</f>
        <v>103.67879933821791</v>
      </c>
      <c r="N9" s="68">
        <f>L9*100/K9</f>
        <v>103.6787993382179</v>
      </c>
    </row>
    <row r="10" spans="1:14" ht="14.25">
      <c r="A10" s="26" t="s">
        <v>2</v>
      </c>
      <c r="B10" s="26" t="s">
        <v>3</v>
      </c>
      <c r="C10" s="26" t="s">
        <v>7</v>
      </c>
      <c r="D10" s="26" t="s">
        <v>14</v>
      </c>
      <c r="E10" s="26" t="s">
        <v>2</v>
      </c>
      <c r="F10" s="26" t="s">
        <v>7</v>
      </c>
      <c r="G10" s="26" t="s">
        <v>5</v>
      </c>
      <c r="H10" s="26" t="s">
        <v>11</v>
      </c>
      <c r="I10" s="47" t="s">
        <v>9</v>
      </c>
      <c r="J10" s="27">
        <v>8462</v>
      </c>
      <c r="K10" s="27">
        <v>8462</v>
      </c>
      <c r="L10" s="60">
        <v>8773.3</v>
      </c>
      <c r="M10" s="32">
        <f>L10/J10*100</f>
        <v>103.67879933821791</v>
      </c>
      <c r="N10" s="66">
        <f>L10*100/K10</f>
        <v>103.6787993382179</v>
      </c>
    </row>
    <row r="11" spans="1:14" ht="27" customHeight="1">
      <c r="A11" s="2" t="s">
        <v>2</v>
      </c>
      <c r="B11" s="2" t="s">
        <v>3</v>
      </c>
      <c r="C11" s="2" t="s">
        <v>12</v>
      </c>
      <c r="D11" s="2" t="s">
        <v>4</v>
      </c>
      <c r="E11" s="2" t="s">
        <v>2</v>
      </c>
      <c r="F11" s="2" t="s">
        <v>4</v>
      </c>
      <c r="G11" s="2" t="s">
        <v>5</v>
      </c>
      <c r="H11" s="2" t="s">
        <v>2</v>
      </c>
      <c r="I11" s="52" t="s">
        <v>13</v>
      </c>
      <c r="J11" s="63">
        <f>J12+J13</f>
        <v>3458</v>
      </c>
      <c r="K11" s="63">
        <f>K12+K13</f>
        <v>3458</v>
      </c>
      <c r="L11" s="63">
        <f>L12+L13</f>
        <v>3613.5</v>
      </c>
      <c r="M11" s="67">
        <f aca="true" t="shared" si="0" ref="M11:M30">L11/J11*100</f>
        <v>104.49681897050318</v>
      </c>
      <c r="N11" s="68">
        <f aca="true" t="shared" si="1" ref="N11:N30">L11*100/K11</f>
        <v>104.49681897050318</v>
      </c>
    </row>
    <row r="12" spans="1:14" s="14" customFormat="1" ht="24.75" customHeight="1">
      <c r="A12" s="26" t="s">
        <v>2</v>
      </c>
      <c r="B12" s="26" t="s">
        <v>3</v>
      </c>
      <c r="C12" s="26" t="s">
        <v>12</v>
      </c>
      <c r="D12" s="26" t="s">
        <v>7</v>
      </c>
      <c r="E12" s="26" t="s">
        <v>2</v>
      </c>
      <c r="F12" s="26" t="s">
        <v>4</v>
      </c>
      <c r="G12" s="26" t="s">
        <v>5</v>
      </c>
      <c r="H12" s="26" t="s">
        <v>11</v>
      </c>
      <c r="I12" s="47" t="s">
        <v>39</v>
      </c>
      <c r="J12" s="27">
        <v>352</v>
      </c>
      <c r="K12" s="27">
        <v>352</v>
      </c>
      <c r="L12" s="32">
        <v>357</v>
      </c>
      <c r="M12" s="32">
        <f t="shared" si="0"/>
        <v>101.42045454545455</v>
      </c>
      <c r="N12" s="66">
        <f t="shared" si="1"/>
        <v>101.42045454545455</v>
      </c>
    </row>
    <row r="13" spans="1:14" ht="14.25">
      <c r="A13" s="26" t="s">
        <v>2</v>
      </c>
      <c r="B13" s="26" t="s">
        <v>3</v>
      </c>
      <c r="C13" s="26" t="s">
        <v>12</v>
      </c>
      <c r="D13" s="26" t="s">
        <v>12</v>
      </c>
      <c r="E13" s="26" t="s">
        <v>2</v>
      </c>
      <c r="F13" s="26" t="s">
        <v>4</v>
      </c>
      <c r="G13" s="26" t="s">
        <v>5</v>
      </c>
      <c r="H13" s="26" t="s">
        <v>11</v>
      </c>
      <c r="I13" s="47" t="s">
        <v>15</v>
      </c>
      <c r="J13" s="27">
        <v>3106</v>
      </c>
      <c r="K13" s="27">
        <v>3106</v>
      </c>
      <c r="L13" s="32">
        <v>3256.5</v>
      </c>
      <c r="M13" s="32">
        <f t="shared" si="0"/>
        <v>104.8454603992273</v>
      </c>
      <c r="N13" s="66">
        <f t="shared" si="1"/>
        <v>104.8454603992273</v>
      </c>
    </row>
    <row r="14" spans="1:14" s="28" customFormat="1" ht="51" customHeight="1">
      <c r="A14" s="2" t="s">
        <v>2</v>
      </c>
      <c r="B14" s="2" t="s">
        <v>3</v>
      </c>
      <c r="C14" s="2" t="s">
        <v>16</v>
      </c>
      <c r="D14" s="2" t="s">
        <v>4</v>
      </c>
      <c r="E14" s="2" t="s">
        <v>2</v>
      </c>
      <c r="F14" s="2" t="s">
        <v>4</v>
      </c>
      <c r="G14" s="2" t="s">
        <v>5</v>
      </c>
      <c r="H14" s="2" t="s">
        <v>2</v>
      </c>
      <c r="I14" s="57" t="s">
        <v>17</v>
      </c>
      <c r="J14" s="63">
        <f>J15+J16</f>
        <v>1543</v>
      </c>
      <c r="K14" s="63">
        <f>K15+K16</f>
        <v>1543</v>
      </c>
      <c r="L14" s="63">
        <f>L15+L16</f>
        <v>1653.9</v>
      </c>
      <c r="M14" s="67">
        <f t="shared" si="0"/>
        <v>107.18729747245625</v>
      </c>
      <c r="N14" s="68">
        <f t="shared" si="1"/>
        <v>107.18729747245625</v>
      </c>
    </row>
    <row r="15" spans="1:14" ht="64.5" customHeight="1">
      <c r="A15" s="2" t="s">
        <v>2</v>
      </c>
      <c r="B15" s="2" t="s">
        <v>3</v>
      </c>
      <c r="C15" s="2" t="s">
        <v>16</v>
      </c>
      <c r="D15" s="2" t="s">
        <v>10</v>
      </c>
      <c r="E15" s="2" t="s">
        <v>20</v>
      </c>
      <c r="F15" s="2" t="s">
        <v>4</v>
      </c>
      <c r="G15" s="2" t="s">
        <v>5</v>
      </c>
      <c r="H15" s="2" t="s">
        <v>18</v>
      </c>
      <c r="I15" s="54" t="s">
        <v>27</v>
      </c>
      <c r="J15" s="20">
        <v>650</v>
      </c>
      <c r="K15" s="27">
        <v>650</v>
      </c>
      <c r="L15" s="31">
        <v>772</v>
      </c>
      <c r="M15" s="32">
        <f t="shared" si="0"/>
        <v>118.76923076923076</v>
      </c>
      <c r="N15" s="66">
        <f t="shared" si="1"/>
        <v>118.76923076923077</v>
      </c>
    </row>
    <row r="16" spans="1:14" ht="33" customHeight="1">
      <c r="A16" s="2" t="s">
        <v>2</v>
      </c>
      <c r="B16" s="2" t="s">
        <v>3</v>
      </c>
      <c r="C16" s="2" t="s">
        <v>16</v>
      </c>
      <c r="D16" s="2" t="s">
        <v>10</v>
      </c>
      <c r="E16" s="2" t="s">
        <v>77</v>
      </c>
      <c r="F16" s="2" t="s">
        <v>40</v>
      </c>
      <c r="G16" s="2" t="s">
        <v>5</v>
      </c>
      <c r="H16" s="2" t="s">
        <v>18</v>
      </c>
      <c r="I16" s="54" t="s">
        <v>78</v>
      </c>
      <c r="J16" s="20">
        <v>893</v>
      </c>
      <c r="K16" s="27">
        <v>893</v>
      </c>
      <c r="L16" s="31">
        <v>881.9</v>
      </c>
      <c r="M16" s="32">
        <f t="shared" si="0"/>
        <v>98.75699888017917</v>
      </c>
      <c r="N16" s="66">
        <f t="shared" si="1"/>
        <v>98.75699888017917</v>
      </c>
    </row>
    <row r="17" spans="1:14" ht="25.5" customHeight="1">
      <c r="A17" s="62" t="s">
        <v>2</v>
      </c>
      <c r="B17" s="62" t="s">
        <v>3</v>
      </c>
      <c r="C17" s="62" t="s">
        <v>86</v>
      </c>
      <c r="D17" s="62" t="s">
        <v>12</v>
      </c>
      <c r="E17" s="62" t="s">
        <v>20</v>
      </c>
      <c r="F17" s="62" t="s">
        <v>4</v>
      </c>
      <c r="G17" s="62" t="s">
        <v>5</v>
      </c>
      <c r="H17" s="62" t="s">
        <v>89</v>
      </c>
      <c r="I17" s="56" t="s">
        <v>87</v>
      </c>
      <c r="J17" s="63">
        <v>94</v>
      </c>
      <c r="K17" s="70">
        <v>94</v>
      </c>
      <c r="L17" s="69">
        <v>104.2</v>
      </c>
      <c r="M17" s="67">
        <f t="shared" si="0"/>
        <v>110.85106382978725</v>
      </c>
      <c r="N17" s="68">
        <f t="shared" si="1"/>
        <v>110.85106382978724</v>
      </c>
    </row>
    <row r="18" spans="1:14" ht="68.25" customHeight="1">
      <c r="A18" s="62" t="s">
        <v>2</v>
      </c>
      <c r="B18" s="62" t="s">
        <v>3</v>
      </c>
      <c r="C18" s="62" t="s">
        <v>109</v>
      </c>
      <c r="D18" s="62" t="s">
        <v>110</v>
      </c>
      <c r="E18" s="62" t="s">
        <v>54</v>
      </c>
      <c r="F18" s="62" t="s">
        <v>40</v>
      </c>
      <c r="G18" s="62" t="s">
        <v>5</v>
      </c>
      <c r="H18" s="62" t="s">
        <v>111</v>
      </c>
      <c r="I18" s="56" t="s">
        <v>112</v>
      </c>
      <c r="J18" s="63">
        <v>3</v>
      </c>
      <c r="K18" s="70">
        <v>3</v>
      </c>
      <c r="L18" s="69">
        <v>3</v>
      </c>
      <c r="M18" s="67">
        <f t="shared" si="0"/>
        <v>100</v>
      </c>
      <c r="N18" s="68">
        <f t="shared" si="1"/>
        <v>100</v>
      </c>
    </row>
    <row r="19" spans="1:14" ht="21.75" customHeight="1">
      <c r="A19" s="62" t="s">
        <v>2</v>
      </c>
      <c r="B19" s="62" t="s">
        <v>3</v>
      </c>
      <c r="C19" s="62" t="s">
        <v>81</v>
      </c>
      <c r="D19" s="62" t="s">
        <v>10</v>
      </c>
      <c r="E19" s="62" t="s">
        <v>54</v>
      </c>
      <c r="F19" s="62" t="s">
        <v>4</v>
      </c>
      <c r="G19" s="62" t="s">
        <v>2</v>
      </c>
      <c r="H19" s="62" t="s">
        <v>82</v>
      </c>
      <c r="I19" s="56" t="s">
        <v>88</v>
      </c>
      <c r="J19" s="63">
        <v>11</v>
      </c>
      <c r="K19" s="70">
        <v>11</v>
      </c>
      <c r="L19" s="69">
        <v>11.1</v>
      </c>
      <c r="M19" s="67">
        <f t="shared" si="0"/>
        <v>100.9090909090909</v>
      </c>
      <c r="N19" s="68">
        <f t="shared" si="1"/>
        <v>100.9090909090909</v>
      </c>
    </row>
    <row r="20" spans="1:14" ht="53.25" customHeight="1">
      <c r="A20" s="62" t="s">
        <v>2</v>
      </c>
      <c r="B20" s="62" t="s">
        <v>22</v>
      </c>
      <c r="C20" s="62" t="s">
        <v>93</v>
      </c>
      <c r="D20" s="62" t="s">
        <v>10</v>
      </c>
      <c r="E20" s="62" t="s">
        <v>2</v>
      </c>
      <c r="F20" s="62" t="s">
        <v>40</v>
      </c>
      <c r="G20" s="62" t="s">
        <v>2</v>
      </c>
      <c r="H20" s="62" t="s">
        <v>24</v>
      </c>
      <c r="I20" s="56" t="s">
        <v>108</v>
      </c>
      <c r="J20" s="63">
        <v>-4136.5</v>
      </c>
      <c r="K20" s="63">
        <v>-4136.5</v>
      </c>
      <c r="L20" s="63">
        <v>-4136.5</v>
      </c>
      <c r="M20" s="67">
        <f t="shared" si="0"/>
        <v>100</v>
      </c>
      <c r="N20" s="68">
        <f t="shared" si="1"/>
        <v>100</v>
      </c>
    </row>
    <row r="21" spans="1:14" ht="15.75">
      <c r="A21" s="11" t="s">
        <v>2</v>
      </c>
      <c r="B21" s="11" t="s">
        <v>22</v>
      </c>
      <c r="C21" s="11" t="s">
        <v>4</v>
      </c>
      <c r="D21" s="11" t="s">
        <v>4</v>
      </c>
      <c r="E21" s="11" t="s">
        <v>2</v>
      </c>
      <c r="F21" s="11" t="s">
        <v>4</v>
      </c>
      <c r="G21" s="11" t="s">
        <v>5</v>
      </c>
      <c r="H21" s="11" t="s">
        <v>2</v>
      </c>
      <c r="I21" s="52" t="s">
        <v>21</v>
      </c>
      <c r="J21" s="63">
        <f>J22+J23+J24+J25+J26+J27+J28+J29+J30</f>
        <v>35266.399999999994</v>
      </c>
      <c r="K21" s="63">
        <f>K22+K23+K24+K25+K26+K27+K28+K29+K30</f>
        <v>35266.399999999994</v>
      </c>
      <c r="L21" s="63">
        <f>L22+L23+L24+L25+L26+L27+L28+L29+L30</f>
        <v>31710.3</v>
      </c>
      <c r="M21" s="67">
        <f t="shared" si="0"/>
        <v>89.91646439670623</v>
      </c>
      <c r="N21" s="68">
        <f t="shared" si="1"/>
        <v>89.91646439670623</v>
      </c>
    </row>
    <row r="22" spans="1:14" ht="35.25" customHeight="1">
      <c r="A22" s="39" t="s">
        <v>90</v>
      </c>
      <c r="B22" s="39" t="s">
        <v>22</v>
      </c>
      <c r="C22" s="39" t="s">
        <v>14</v>
      </c>
      <c r="D22" s="39" t="s">
        <v>7</v>
      </c>
      <c r="E22" s="39" t="s">
        <v>72</v>
      </c>
      <c r="F22" s="39" t="s">
        <v>40</v>
      </c>
      <c r="G22" s="39" t="s">
        <v>5</v>
      </c>
      <c r="H22" s="39" t="s">
        <v>24</v>
      </c>
      <c r="I22" s="54" t="s">
        <v>47</v>
      </c>
      <c r="J22" s="20">
        <v>2316</v>
      </c>
      <c r="K22" s="27">
        <v>2316</v>
      </c>
      <c r="L22" s="59">
        <v>2316</v>
      </c>
      <c r="M22" s="32">
        <f t="shared" si="0"/>
        <v>100</v>
      </c>
      <c r="N22" s="66">
        <f t="shared" si="1"/>
        <v>100</v>
      </c>
    </row>
    <row r="23" spans="1:14" ht="26.25" customHeight="1">
      <c r="A23" s="2" t="s">
        <v>90</v>
      </c>
      <c r="B23" s="2" t="s">
        <v>22</v>
      </c>
      <c r="C23" s="2" t="s">
        <v>14</v>
      </c>
      <c r="D23" s="2" t="s">
        <v>7</v>
      </c>
      <c r="E23" s="2" t="s">
        <v>73</v>
      </c>
      <c r="F23" s="2" t="s">
        <v>40</v>
      </c>
      <c r="G23" s="2" t="s">
        <v>5</v>
      </c>
      <c r="H23" s="2" t="s">
        <v>24</v>
      </c>
      <c r="I23" s="54" t="s">
        <v>47</v>
      </c>
      <c r="J23" s="20">
        <v>16468.8</v>
      </c>
      <c r="K23" s="27">
        <v>16468.8</v>
      </c>
      <c r="L23" s="59">
        <v>16468.8</v>
      </c>
      <c r="M23" s="32">
        <f t="shared" si="0"/>
        <v>100</v>
      </c>
      <c r="N23" s="66">
        <f t="shared" si="1"/>
        <v>100</v>
      </c>
    </row>
    <row r="24" spans="1:14" ht="52.5" customHeight="1">
      <c r="A24" s="2" t="s">
        <v>90</v>
      </c>
      <c r="B24" s="2" t="s">
        <v>22</v>
      </c>
      <c r="C24" s="2" t="s">
        <v>14</v>
      </c>
      <c r="D24" s="2" t="s">
        <v>14</v>
      </c>
      <c r="E24" s="2" t="s">
        <v>94</v>
      </c>
      <c r="F24" s="2" t="s">
        <v>40</v>
      </c>
      <c r="G24" s="2" t="s">
        <v>95</v>
      </c>
      <c r="H24" s="2" t="s">
        <v>24</v>
      </c>
      <c r="I24" s="54" t="s">
        <v>96</v>
      </c>
      <c r="J24" s="20">
        <v>2505</v>
      </c>
      <c r="K24" s="27">
        <v>2505</v>
      </c>
      <c r="L24" s="59">
        <v>2505</v>
      </c>
      <c r="M24" s="32">
        <f t="shared" si="0"/>
        <v>100</v>
      </c>
      <c r="N24" s="66">
        <f t="shared" si="1"/>
        <v>100</v>
      </c>
    </row>
    <row r="25" spans="1:14" ht="52.5" customHeight="1">
      <c r="A25" s="2" t="s">
        <v>90</v>
      </c>
      <c r="B25" s="2" t="s">
        <v>22</v>
      </c>
      <c r="C25" s="2" t="s">
        <v>14</v>
      </c>
      <c r="D25" s="2" t="s">
        <v>14</v>
      </c>
      <c r="E25" s="2" t="s">
        <v>94</v>
      </c>
      <c r="F25" s="2" t="s">
        <v>40</v>
      </c>
      <c r="G25" s="2" t="s">
        <v>97</v>
      </c>
      <c r="H25" s="2" t="s">
        <v>24</v>
      </c>
      <c r="I25" s="54" t="s">
        <v>98</v>
      </c>
      <c r="J25" s="20">
        <v>7500</v>
      </c>
      <c r="K25" s="27">
        <v>7500</v>
      </c>
      <c r="L25" s="59">
        <v>5564.2</v>
      </c>
      <c r="M25" s="32">
        <f t="shared" si="0"/>
        <v>74.18933333333332</v>
      </c>
      <c r="N25" s="66">
        <f t="shared" si="1"/>
        <v>74.18933333333334</v>
      </c>
    </row>
    <row r="26" spans="1:14" ht="52.5" customHeight="1">
      <c r="A26" s="2" t="s">
        <v>90</v>
      </c>
      <c r="B26" s="2" t="s">
        <v>22</v>
      </c>
      <c r="C26" s="2" t="s">
        <v>14</v>
      </c>
      <c r="D26" s="2" t="s">
        <v>14</v>
      </c>
      <c r="E26" s="2" t="s">
        <v>99</v>
      </c>
      <c r="F26" s="2" t="s">
        <v>40</v>
      </c>
      <c r="G26" s="2" t="s">
        <v>95</v>
      </c>
      <c r="H26" s="2" t="s">
        <v>24</v>
      </c>
      <c r="I26" s="54" t="s">
        <v>100</v>
      </c>
      <c r="J26" s="20">
        <v>226.6</v>
      </c>
      <c r="K26" s="27">
        <v>226.6</v>
      </c>
      <c r="L26" s="59">
        <v>226.6</v>
      </c>
      <c r="M26" s="32">
        <f t="shared" si="0"/>
        <v>100</v>
      </c>
      <c r="N26" s="66">
        <f t="shared" si="1"/>
        <v>100</v>
      </c>
    </row>
    <row r="27" spans="1:14" ht="52.5" customHeight="1">
      <c r="A27" s="2" t="s">
        <v>90</v>
      </c>
      <c r="B27" s="2" t="s">
        <v>22</v>
      </c>
      <c r="C27" s="2" t="s">
        <v>14</v>
      </c>
      <c r="D27" s="2" t="s">
        <v>14</v>
      </c>
      <c r="E27" s="2" t="s">
        <v>99</v>
      </c>
      <c r="F27" s="2" t="s">
        <v>40</v>
      </c>
      <c r="G27" s="2" t="s">
        <v>97</v>
      </c>
      <c r="H27" s="2" t="s">
        <v>24</v>
      </c>
      <c r="I27" s="54" t="s">
        <v>101</v>
      </c>
      <c r="J27" s="20">
        <v>2500</v>
      </c>
      <c r="K27" s="27">
        <v>2500</v>
      </c>
      <c r="L27" s="59">
        <v>1854.7</v>
      </c>
      <c r="M27" s="32">
        <f t="shared" si="0"/>
        <v>74.188</v>
      </c>
      <c r="N27" s="66">
        <f t="shared" si="1"/>
        <v>74.188</v>
      </c>
    </row>
    <row r="28" spans="1:14" ht="39.75" customHeight="1">
      <c r="A28" s="2" t="s">
        <v>90</v>
      </c>
      <c r="B28" s="2" t="s">
        <v>22</v>
      </c>
      <c r="C28" s="2" t="s">
        <v>14</v>
      </c>
      <c r="D28" s="2" t="s">
        <v>14</v>
      </c>
      <c r="E28" s="2" t="s">
        <v>74</v>
      </c>
      <c r="F28" s="2" t="s">
        <v>40</v>
      </c>
      <c r="G28" s="2" t="s">
        <v>102</v>
      </c>
      <c r="H28" s="2" t="s">
        <v>24</v>
      </c>
      <c r="I28" s="54" t="s">
        <v>103</v>
      </c>
      <c r="J28" s="20">
        <v>2765</v>
      </c>
      <c r="K28" s="27">
        <v>2765</v>
      </c>
      <c r="L28" s="59">
        <v>2765</v>
      </c>
      <c r="M28" s="32">
        <f t="shared" si="0"/>
        <v>100</v>
      </c>
      <c r="N28" s="66">
        <f t="shared" si="1"/>
        <v>100</v>
      </c>
    </row>
    <row r="29" spans="1:14" ht="39" customHeight="1">
      <c r="A29" s="2" t="s">
        <v>90</v>
      </c>
      <c r="B29" s="2" t="s">
        <v>22</v>
      </c>
      <c r="C29" s="2" t="s">
        <v>14</v>
      </c>
      <c r="D29" s="2" t="s">
        <v>14</v>
      </c>
      <c r="E29" s="2" t="s">
        <v>74</v>
      </c>
      <c r="F29" s="2" t="s">
        <v>40</v>
      </c>
      <c r="G29" s="2" t="s">
        <v>104</v>
      </c>
      <c r="H29" s="2" t="s">
        <v>24</v>
      </c>
      <c r="I29" s="54" t="s">
        <v>105</v>
      </c>
      <c r="J29" s="20">
        <v>975</v>
      </c>
      <c r="K29" s="27">
        <v>975</v>
      </c>
      <c r="L29" s="59"/>
      <c r="M29" s="32">
        <f t="shared" si="0"/>
        <v>0</v>
      </c>
      <c r="N29" s="66">
        <f t="shared" si="1"/>
        <v>0</v>
      </c>
    </row>
    <row r="30" spans="1:14" ht="71.25" customHeight="1">
      <c r="A30" s="2" t="s">
        <v>90</v>
      </c>
      <c r="B30" s="2" t="s">
        <v>22</v>
      </c>
      <c r="C30" s="2" t="s">
        <v>14</v>
      </c>
      <c r="D30" s="2" t="s">
        <v>53</v>
      </c>
      <c r="E30" s="2" t="s">
        <v>38</v>
      </c>
      <c r="F30" s="2" t="s">
        <v>40</v>
      </c>
      <c r="G30" s="2" t="s">
        <v>106</v>
      </c>
      <c r="H30" s="2" t="s">
        <v>24</v>
      </c>
      <c r="I30" s="54" t="s">
        <v>107</v>
      </c>
      <c r="J30" s="20">
        <v>10</v>
      </c>
      <c r="K30" s="27">
        <v>10</v>
      </c>
      <c r="L30" s="59">
        <v>10</v>
      </c>
      <c r="M30" s="32">
        <f t="shared" si="0"/>
        <v>100</v>
      </c>
      <c r="N30" s="66">
        <f t="shared" si="1"/>
        <v>100</v>
      </c>
    </row>
    <row r="31" spans="1:14" ht="30" customHeight="1">
      <c r="A31" s="2"/>
      <c r="B31" s="2"/>
      <c r="C31" s="2"/>
      <c r="D31" s="2"/>
      <c r="E31" s="2"/>
      <c r="F31" s="2"/>
      <c r="G31" s="2"/>
      <c r="H31" s="2"/>
      <c r="I31" s="54"/>
      <c r="J31" s="20"/>
      <c r="K31" s="20"/>
      <c r="L31" s="59"/>
      <c r="M31" s="32"/>
      <c r="N31" s="66"/>
    </row>
    <row r="32" spans="1:14" ht="30" customHeight="1">
      <c r="A32" s="2"/>
      <c r="B32" s="2"/>
      <c r="C32" s="2"/>
      <c r="D32" s="2"/>
      <c r="E32" s="2"/>
      <c r="F32" s="2"/>
      <c r="G32" s="2"/>
      <c r="H32" s="2"/>
      <c r="I32" s="54"/>
      <c r="J32" s="20"/>
      <c r="K32" s="20"/>
      <c r="L32" s="59"/>
      <c r="M32" s="31"/>
      <c r="N32" s="66"/>
    </row>
    <row r="33" spans="1:14" ht="22.5" customHeight="1">
      <c r="A33" s="16"/>
      <c r="B33" s="16"/>
      <c r="C33" s="16"/>
      <c r="D33" s="16"/>
      <c r="E33" s="16"/>
      <c r="F33" s="16"/>
      <c r="G33" s="16"/>
      <c r="H33" s="16"/>
      <c r="I33" s="53" t="s">
        <v>23</v>
      </c>
      <c r="J33" s="23">
        <f>J9+J11+J14+J17+J18+J19+J20+J21</f>
        <v>44700.899999999994</v>
      </c>
      <c r="K33" s="35">
        <f>K9+K11+K14+K17+K18+K19+K20+K21</f>
        <v>44700.899999999994</v>
      </c>
      <c r="L33" s="35">
        <f>L9+L11+L14+L17+L18+L19+L20+L21</f>
        <v>41732.8</v>
      </c>
      <c r="M33" s="67">
        <f>L33/J33*100</f>
        <v>93.360088946755</v>
      </c>
      <c r="N33" s="68">
        <f>L33*100/K33</f>
        <v>93.36008894675501</v>
      </c>
    </row>
    <row r="34" spans="1:14" ht="15">
      <c r="A34" s="36"/>
      <c r="B34" s="36"/>
      <c r="C34" s="36"/>
      <c r="D34" s="36"/>
      <c r="E34" s="36"/>
      <c r="F34" s="36"/>
      <c r="G34" s="36"/>
      <c r="H34" s="36"/>
      <c r="I34" s="36"/>
      <c r="J34" s="36"/>
      <c r="K34" s="36"/>
      <c r="L34" s="36"/>
      <c r="M34" s="36"/>
      <c r="N34" s="36"/>
    </row>
  </sheetData>
  <sheetProtection/>
  <mergeCells count="4">
    <mergeCell ref="A3:N3"/>
    <mergeCell ref="A4:N4"/>
    <mergeCell ref="A5:N5"/>
    <mergeCell ref="A6:H6"/>
  </mergeCells>
  <printOptions horizontalCentered="1"/>
  <pageMargins left="0.6692913385826772" right="0.3937007874015748" top="0.3937007874015748" bottom="0.3937007874015748" header="0.5118110236220472" footer="0.11811023622047245"/>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Admin</cp:lastModifiedBy>
  <cp:lastPrinted>2012-04-28T12:04:34Z</cp:lastPrinted>
  <dcterms:created xsi:type="dcterms:W3CDTF">1996-10-08T23:32:33Z</dcterms:created>
  <dcterms:modified xsi:type="dcterms:W3CDTF">2012-04-28T12:08:21Z</dcterms:modified>
  <cp:category/>
  <cp:version/>
  <cp:contentType/>
  <cp:contentStatus/>
</cp:coreProperties>
</file>